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Michalok\E mail\"/>
    </mc:Choice>
  </mc:AlternateContent>
  <bookViews>
    <workbookView xWindow="0" yWindow="0" windowWidth="17970" windowHeight="7755" activeTab="2"/>
  </bookViews>
  <sheets>
    <sheet name="Kryci_list 11967" sheetId="6" r:id="rId1"/>
    <sheet name="Rekap 11967" sheetId="7" r:id="rId2"/>
    <sheet name="SO 11967" sheetId="8" r:id="rId3"/>
  </sheets>
  <definedNames>
    <definedName name="_xlnm.Print_Titles" localSheetId="1">'Rekap 11967'!$9:$9</definedName>
    <definedName name="_xlnm.Print_Titles" localSheetId="2">'SO 11967'!$8:$8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J20" i="6" s="1"/>
  <c r="Z26" i="8"/>
  <c r="S23" i="8"/>
  <c r="F13" i="7" s="1"/>
  <c r="P23" i="8"/>
  <c r="E13" i="7" s="1"/>
  <c r="M23" i="8"/>
  <c r="C13" i="7" s="1"/>
  <c r="K22" i="8"/>
  <c r="J22" i="8"/>
  <c r="L22" i="8"/>
  <c r="L23" i="8" s="1"/>
  <c r="B13" i="7" s="1"/>
  <c r="I22" i="8"/>
  <c r="I23" i="8" s="1"/>
  <c r="D13" i="7" s="1"/>
  <c r="S19" i="8"/>
  <c r="F12" i="7" s="1"/>
  <c r="P19" i="8"/>
  <c r="E12" i="7" s="1"/>
  <c r="H19" i="8"/>
  <c r="M19" i="8"/>
  <c r="C12" i="7" s="1"/>
  <c r="K18" i="8"/>
  <c r="J18" i="8"/>
  <c r="L18" i="8"/>
  <c r="L19" i="8" s="1"/>
  <c r="B12" i="7" s="1"/>
  <c r="I18" i="8"/>
  <c r="I19" i="8" s="1"/>
  <c r="D12" i="7" s="1"/>
  <c r="S15" i="8"/>
  <c r="S25" i="8" s="1"/>
  <c r="F14" i="7" s="1"/>
  <c r="P15" i="8"/>
  <c r="K14" i="8"/>
  <c r="J14" i="8"/>
  <c r="L14" i="8"/>
  <c r="I14" i="8"/>
  <c r="K13" i="8"/>
  <c r="J13" i="8"/>
  <c r="M13" i="8"/>
  <c r="I13" i="8"/>
  <c r="K12" i="8"/>
  <c r="I30" i="6" s="1"/>
  <c r="J30" i="6" s="1"/>
  <c r="J12" i="8"/>
  <c r="M12" i="8"/>
  <c r="I12" i="8"/>
  <c r="K11" i="8"/>
  <c r="K26" i="8" s="1"/>
  <c r="J11" i="8"/>
  <c r="L11" i="8"/>
  <c r="I11" i="8"/>
  <c r="L15" i="8" l="1"/>
  <c r="B11" i="7" s="1"/>
  <c r="H15" i="8"/>
  <c r="E11" i="7"/>
  <c r="P25" i="8"/>
  <c r="E14" i="7" s="1"/>
  <c r="S26" i="8"/>
  <c r="F16" i="7" s="1"/>
  <c r="I15" i="8"/>
  <c r="D11" i="7" s="1"/>
  <c r="M15" i="8"/>
  <c r="C11" i="7" s="1"/>
  <c r="F11" i="7"/>
  <c r="P26" i="8" l="1"/>
  <c r="E16" i="7" s="1"/>
  <c r="I25" i="8"/>
  <c r="D14" i="7" s="1"/>
  <c r="F17" i="6" s="1"/>
  <c r="J23" i="6" s="1"/>
  <c r="L25" i="8"/>
  <c r="B14" i="7" s="1"/>
  <c r="D17" i="6" s="1"/>
  <c r="M25" i="8"/>
  <c r="F23" i="6"/>
  <c r="F24" i="6" l="1"/>
  <c r="F20" i="6"/>
  <c r="J24" i="6"/>
  <c r="J22" i="6"/>
  <c r="J26" i="6" s="1"/>
  <c r="J28" i="6" s="1"/>
  <c r="F22" i="6"/>
  <c r="I26" i="8"/>
  <c r="D16" i="7" s="1"/>
  <c r="C14" i="7"/>
  <c r="E17" i="6" s="1"/>
  <c r="M26" i="8"/>
  <c r="C16" i="7" s="1"/>
  <c r="H26" i="8"/>
  <c r="L26" i="8"/>
  <c r="B16" i="7" s="1"/>
  <c r="I29" i="6" l="1"/>
  <c r="J29" i="6" s="1"/>
  <c r="J31" i="6" s="1"/>
</calcChain>
</file>

<file path=xl/sharedStrings.xml><?xml version="1.0" encoding="utf-8"?>
<sst xmlns="http://schemas.openxmlformats.org/spreadsheetml/2006/main" count="135" uniqueCount="88">
  <si>
    <t>Stavba Prestavba strechy kult. domu a Obecného úradu s.č. 62</t>
  </si>
  <si>
    <t>ZRN</t>
  </si>
  <si>
    <t>VRN</t>
  </si>
  <si>
    <t>Časť: Sadrokartón</t>
  </si>
  <si>
    <t>Krycí list rozpočtu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</si>
  <si>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</si>
  <si>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</si>
  <si>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</si>
  <si>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</si>
  <si>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</si>
  <si>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06.07.2017</t>
  </si>
  <si>
    <t>Odberateľ: Obec Michalok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</si>
  <si>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</si>
  <si>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</si>
  <si>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</si>
  <si>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</si>
  <si>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</si>
  <si>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</si>
  <si>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</si>
  <si>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</si>
  <si>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</si>
  <si>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</si>
  <si>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</si>
  <si>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</si>
  <si>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</si>
  <si>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</si>
  <si>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</si>
  <si>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</si>
  <si>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</si>
  <si>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</si>
  <si>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</si>
  <si>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</si>
  <si>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</si>
  <si>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</si>
  <si>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</si>
  <si>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</si>
  <si>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</si>
  <si>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</si>
  <si>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</si>
  <si>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</si>
  <si>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</si>
  <si>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</si>
  <si>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</si>
  <si>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</si>
  <si>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</si>
  <si>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</si>
  <si>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</si>
  <si>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</si>
  <si>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</si>
  <si>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</si>
  <si>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</si>
  <si>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06.07.2017</t>
  </si>
  <si>
    <t>Prehľad rozpočtových nákladov</t>
  </si>
  <si>
    <t>Práce PSV</t>
  </si>
  <si>
    <t>IZOLÁCIE TEPELNÉ BEŽNÝCH STAVEB. KONŠTRUKCIÍ</t>
  </si>
  <si>
    <t>KONŠTRUKCIE TESÁRSKE</t>
  </si>
  <si>
    <t>DREVOSTAVBY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</si>
  <si>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</si>
  <si>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</si>
  <si>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</si>
  <si>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</si>
  <si>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</si>
  <si>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</si>
  <si>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</si>
  <si>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</si>
  <si>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</si>
  <si>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</si>
  <si>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</si>
  <si>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>m2</t>
  </si>
  <si>
    <t>R/RE</t>
  </si>
  <si>
    <t>%</t>
  </si>
  <si>
    <t>763/A 2</t>
  </si>
  <si>
    <t xml:space="preserve"> 998763401</t>
  </si>
  <si>
    <t xml:space="preserve">Presun hmôt pre sádrokartónové konštrukcie v stavbách(objektoch )výšky do 7 m   </t>
  </si>
  <si>
    <t>Objekt Časť: Sadrokartón</t>
  </si>
  <si>
    <t>713/A 1</t>
  </si>
  <si>
    <t xml:space="preserve"> 713111111</t>
  </si>
  <si>
    <t xml:space="preserve">Montáž tepelnej izolácie stropov minerálnou vlnou, vrchom kladenou voľne   </t>
  </si>
  <si>
    <t>S/S90</t>
  </si>
  <si>
    <t xml:space="preserve"> 6313670576</t>
  </si>
  <si>
    <t xml:space="preserve">Kamenná vlna hrúbka 100 mm   </t>
  </si>
  <si>
    <t xml:space="preserve"> 6313670586</t>
  </si>
  <si>
    <t xml:space="preserve">Kamenná vlna hrúbka 200 mm   </t>
  </si>
  <si>
    <t>713/A 5</t>
  </si>
  <si>
    <t xml:space="preserve"> 998713201</t>
  </si>
  <si>
    <t xml:space="preserve">Presun hmôt pre izolácie tepelné v objektoch výšky do 6 m   </t>
  </si>
  <si>
    <t xml:space="preserve"> 763138211</t>
  </si>
  <si>
    <t xml:space="preserve">Podhľad SDK  RF 12.5 mm závesný, jednoúrovňová oceľová podkonštrukcia CD, parozábrana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</si>
</sst>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4" fontId="1" fillId="0" borderId="8" xfId="0" applyNumberFormat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164" fontId="1" fillId="0" borderId="27" xfId="0" applyNumberFormat="1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6" fillId="0" borderId="14" xfId="0" applyFont="1" applyFill="1" applyBorder="1"/>
    <xf numFmtId="0" fontId="5" fillId="0" borderId="9" xfId="0" applyFont="1" applyFill="1" applyBorder="1"/>
    <xf numFmtId="0" fontId="5" fillId="0" borderId="6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7" xfId="0" applyFont="1" applyFill="1" applyBorder="1"/>
    <xf numFmtId="0" fontId="4" fillId="0" borderId="6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4" fillId="0" borderId="7" xfId="0" applyFont="1" applyFill="1" applyBorder="1"/>
    <xf numFmtId="0" fontId="4" fillId="0" borderId="26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27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4" fillId="0" borderId="32" xfId="0" applyFont="1" applyFill="1" applyBorder="1"/>
    <xf numFmtId="0" fontId="4" fillId="0" borderId="34" xfId="0" applyFont="1" applyFill="1" applyBorder="1"/>
    <xf numFmtId="0" fontId="4" fillId="0" borderId="8" xfId="0" applyFont="1" applyFill="1" applyBorder="1"/>
    <xf numFmtId="0" fontId="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31" xfId="0" applyFont="1" applyFill="1" applyBorder="1"/>
    <xf numFmtId="0" fontId="4" fillId="0" borderId="10" xfId="0" applyFont="1" applyFill="1" applyBorder="1"/>
    <xf numFmtId="0" fontId="4" fillId="0" borderId="37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1" fillId="0" borderId="47" xfId="0" applyFont="1" applyFill="1" applyBorder="1"/>
    <xf numFmtId="0" fontId="4" fillId="0" borderId="48" xfId="0" applyFont="1" applyFill="1" applyBorder="1"/>
    <xf numFmtId="164" fontId="1" fillId="0" borderId="49" xfId="0" applyNumberFormat="1" applyFont="1" applyFill="1" applyBorder="1"/>
    <xf numFmtId="164" fontId="4" fillId="0" borderId="44" xfId="0" applyNumberFormat="1" applyFont="1" applyFill="1" applyBorder="1"/>
    <xf numFmtId="164" fontId="4" fillId="0" borderId="45" xfId="0" applyNumberFormat="1" applyFont="1" applyFill="1" applyBorder="1"/>
    <xf numFmtId="164" fontId="4" fillId="0" borderId="46" xfId="0" applyNumberFormat="1" applyFont="1" applyFill="1" applyBorder="1"/>
    <xf numFmtId="164" fontId="4" fillId="0" borderId="47" xfId="0" applyNumberFormat="1" applyFont="1" applyFill="1" applyBorder="1"/>
    <xf numFmtId="164" fontId="1" fillId="0" borderId="48" xfId="0" applyNumberFormat="1" applyFont="1" applyFill="1" applyBorder="1"/>
    <xf numFmtId="164" fontId="4" fillId="0" borderId="0" xfId="0" applyNumberFormat="1" applyFont="1" applyFill="1" applyBorder="1"/>
    <xf numFmtId="164" fontId="4" fillId="0" borderId="50" xfId="0" applyNumberFormat="1" applyFont="1" applyFill="1" applyBorder="1"/>
    <xf numFmtId="0" fontId="1" fillId="0" borderId="51" xfId="0" applyFont="1" applyFill="1" applyBorder="1"/>
    <xf numFmtId="0" fontId="1" fillId="0" borderId="52" xfId="0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164" fontId="1" fillId="0" borderId="21" xfId="0" applyNumberFormat="1" applyFont="1" applyFill="1" applyBorder="1"/>
    <xf numFmtId="164" fontId="1" fillId="0" borderId="50" xfId="0" applyNumberFormat="1" applyFont="1" applyFill="1" applyBorder="1"/>
    <xf numFmtId="164" fontId="4" fillId="0" borderId="56" xfId="0" applyNumberFormat="1" applyFont="1" applyFill="1" applyBorder="1"/>
    <xf numFmtId="164" fontId="1" fillId="0" borderId="56" xfId="0" applyNumberFormat="1" applyFont="1" applyFill="1" applyBorder="1"/>
    <xf numFmtId="0" fontId="3" fillId="0" borderId="58" xfId="0" applyFont="1" applyFill="1" applyBorder="1" applyAlignment="1">
      <alignment horizontal="center"/>
    </xf>
    <xf numFmtId="0" fontId="4" fillId="0" borderId="59" xfId="0" applyFont="1" applyFill="1" applyBorder="1"/>
    <xf numFmtId="0" fontId="4" fillId="0" borderId="60" xfId="0" applyFont="1" applyFill="1" applyBorder="1"/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/>
    <xf numFmtId="164" fontId="4" fillId="0" borderId="62" xfId="0" applyNumberFormat="1" applyFont="1" applyFill="1" applyBorder="1"/>
    <xf numFmtId="164" fontId="4" fillId="0" borderId="63" xfId="0" applyNumberFormat="1" applyFont="1" applyFill="1" applyBorder="1"/>
    <xf numFmtId="164" fontId="1" fillId="0" borderId="65" xfId="0" applyNumberFormat="1" applyFont="1" applyFill="1" applyBorder="1"/>
    <xf numFmtId="164" fontId="3" fillId="0" borderId="66" xfId="0" applyNumberFormat="1" applyFont="1" applyFill="1" applyBorder="1"/>
    <xf numFmtId="164" fontId="1" fillId="0" borderId="67" xfId="0" applyNumberFormat="1" applyFont="1" applyFill="1" applyBorder="1"/>
    <xf numFmtId="0" fontId="1" fillId="0" borderId="13" xfId="0" applyFont="1" applyFill="1" applyBorder="1"/>
    <xf numFmtId="0" fontId="1" fillId="0" borderId="68" xfId="0" applyFont="1" applyFill="1" applyBorder="1"/>
    <xf numFmtId="0" fontId="1" fillId="0" borderId="69" xfId="0" applyFont="1" applyFill="1" applyBorder="1"/>
    <xf numFmtId="0" fontId="4" fillId="0" borderId="9" xfId="0" applyFont="1" applyFill="1" applyBorder="1"/>
    <xf numFmtId="0" fontId="4" fillId="0" borderId="70" xfId="0" applyFont="1" applyFill="1" applyBorder="1"/>
    <xf numFmtId="164" fontId="4" fillId="0" borderId="71" xfId="0" applyNumberFormat="1" applyFont="1" applyFill="1" applyBorder="1"/>
    <xf numFmtId="164" fontId="3" fillId="0" borderId="72" xfId="0" applyNumberFormat="1" applyFont="1" applyFill="1" applyBorder="1"/>
    <xf numFmtId="164" fontId="3" fillId="0" borderId="73" xfId="0" applyNumberFormat="1" applyFont="1" applyFill="1" applyBorder="1"/>
    <xf numFmtId="0" fontId="3" fillId="0" borderId="7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4" fillId="0" borderId="71" xfId="0" applyFont="1" applyFill="1" applyBorder="1"/>
    <xf numFmtId="0" fontId="4" fillId="0" borderId="0" xfId="0" applyFont="1" applyFill="1" applyBorder="1"/>
    <xf numFmtId="0" fontId="4" fillId="0" borderId="50" xfId="0" applyFont="1" applyFill="1" applyBorder="1"/>
    <xf numFmtId="0" fontId="1" fillId="0" borderId="0" xfId="0" applyFont="1" applyFill="1" applyBorder="1"/>
    <xf numFmtId="164" fontId="5" fillId="0" borderId="64" xfId="0" applyNumberFormat="1" applyFont="1" applyFill="1" applyBorder="1"/>
    <xf numFmtId="164" fontId="5" fillId="0" borderId="75" xfId="0" applyNumberFormat="1" applyFont="1" applyFill="1" applyBorder="1"/>
    <xf numFmtId="164" fontId="5" fillId="0" borderId="76" xfId="0" applyNumberFormat="1" applyFont="1" applyFill="1" applyBorder="1"/>
    <xf numFmtId="164" fontId="1" fillId="0" borderId="75" xfId="0" applyNumberFormat="1" applyFont="1" applyFill="1" applyBorder="1"/>
    <xf numFmtId="0" fontId="1" fillId="0" borderId="77" xfId="0" applyFont="1" applyFill="1" applyBorder="1"/>
    <xf numFmtId="164" fontId="4" fillId="0" borderId="78" xfId="0" applyNumberFormat="1" applyFont="1" applyFill="1" applyBorder="1"/>
    <xf numFmtId="0" fontId="1" fillId="0" borderId="79" xfId="0" applyFont="1" applyFill="1" applyBorder="1"/>
    <xf numFmtId="0" fontId="1" fillId="0" borderId="50" xfId="0" applyFont="1" applyFill="1" applyBorder="1"/>
    <xf numFmtId="164" fontId="4" fillId="0" borderId="75" xfId="0" applyNumberFormat="1" applyFont="1" applyFill="1" applyBorder="1"/>
    <xf numFmtId="164" fontId="4" fillId="0" borderId="76" xfId="0" applyNumberFormat="1" applyFont="1" applyFill="1" applyBorder="1"/>
    <xf numFmtId="164" fontId="1" fillId="0" borderId="76" xfId="0" applyNumberFormat="1" applyFont="1" applyFill="1" applyBorder="1"/>
    <xf numFmtId="0" fontId="1" fillId="0" borderId="56" xfId="0" applyFont="1" applyFill="1" applyBorder="1"/>
    <xf numFmtId="0" fontId="4" fillId="0" borderId="56" xfId="0" applyFont="1" applyFill="1" applyBorder="1"/>
    <xf numFmtId="0" fontId="1" fillId="0" borderId="80" xfId="0" applyFont="1" applyFill="1" applyBorder="1"/>
    <xf numFmtId="164" fontId="1" fillId="0" borderId="81" xfId="0" applyNumberFormat="1" applyFont="1" applyFill="1" applyBorder="1"/>
    <xf numFmtId="164" fontId="7" fillId="0" borderId="82" xfId="0" applyNumberFormat="1" applyFont="1" applyFill="1" applyBorder="1"/>
    <xf numFmtId="0" fontId="1" fillId="0" borderId="84" xfId="0" applyFont="1" applyFill="1" applyBorder="1"/>
    <xf numFmtId="0" fontId="1" fillId="0" borderId="85" xfId="0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55" xfId="0" applyFont="1" applyFill="1" applyBorder="1"/>
    <xf numFmtId="0" fontId="1" fillId="0" borderId="57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83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3" fillId="2" borderId="3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4" fillId="0" borderId="89" xfId="0" applyFont="1" applyBorder="1"/>
    <xf numFmtId="164" fontId="4" fillId="0" borderId="89" xfId="0" applyNumberFormat="1" applyFont="1" applyBorder="1"/>
    <xf numFmtId="165" fontId="4" fillId="0" borderId="89" xfId="0" applyNumberFormat="1" applyFont="1" applyBorder="1"/>
    <xf numFmtId="0" fontId="8" fillId="0" borderId="0" xfId="0" applyFont="1"/>
    <xf numFmtId="0" fontId="3" fillId="0" borderId="89" xfId="0" applyFont="1" applyBorder="1"/>
    <xf numFmtId="164" fontId="3" fillId="0" borderId="89" xfId="0" applyNumberFormat="1" applyFont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9" fillId="2" borderId="0" xfId="0" applyFont="1" applyFill="1"/>
    <xf numFmtId="0" fontId="9" fillId="0" borderId="0" xfId="0" applyFont="1"/>
    <xf numFmtId="166" fontId="1" fillId="0" borderId="0" xfId="0" applyNumberFormat="1" applyFont="1"/>
    <xf numFmtId="0" fontId="3" fillId="2" borderId="89" xfId="0" applyFont="1" applyFill="1" applyBorder="1"/>
    <xf numFmtId="49" fontId="4" fillId="0" borderId="89" xfId="0" applyNumberFormat="1" applyFont="1" applyBorder="1"/>
    <xf numFmtId="166" fontId="4" fillId="0" borderId="89" xfId="0" applyNumberFormat="1" applyFont="1" applyBorder="1"/>
    <xf numFmtId="166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6" fontId="0" fillId="0" borderId="0" xfId="0" applyNumberForma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0" fontId="10" fillId="0" borderId="89" xfId="0" applyFont="1" applyBorder="1"/>
    <xf numFmtId="166" fontId="10" fillId="0" borderId="89" xfId="0" applyNumberFormat="1" applyFont="1" applyBorder="1"/>
    <xf numFmtId="164" fontId="10" fillId="0" borderId="89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6"/>
      <c r="C1" s="6"/>
      <c r="D1" s="6"/>
      <c r="E1" s="6"/>
      <c r="F1" s="7" t="s">
        <v>4</v>
      </c>
      <c r="G1" s="6"/>
      <c r="H1" s="6"/>
      <c r="I1" s="6"/>
      <c r="J1" s="6"/>
      <c r="W1">
        <v>30.126000000000001</v>
      </c>
    </row>
    <row r="2" spans="1:23" ht="18" customHeight="1" thickTop="1" x14ac:dyDescent="0.25">
      <c r="A2" s="5"/>
      <c r="B2" s="30" t="s">
        <v>0</v>
      </c>
      <c r="C2" s="31"/>
      <c r="D2" s="32"/>
      <c r="E2" s="32"/>
      <c r="F2" s="32"/>
      <c r="G2" s="36" t="s">
        <v>5</v>
      </c>
      <c r="H2" s="10"/>
      <c r="I2" s="21"/>
      <c r="J2" s="25"/>
    </row>
    <row r="3" spans="1:23" ht="18" customHeight="1" x14ac:dyDescent="0.25">
      <c r="A3" s="5"/>
      <c r="B3" s="33" t="s">
        <v>74</v>
      </c>
      <c r="C3" s="34"/>
      <c r="D3" s="35"/>
      <c r="E3" s="35"/>
      <c r="F3" s="35"/>
      <c r="G3" s="11"/>
      <c r="H3" s="11"/>
      <c r="I3" s="22"/>
      <c r="J3" s="26"/>
    </row>
    <row r="4" spans="1:23" ht="18" customHeight="1" x14ac:dyDescent="0.25">
      <c r="A4" s="5"/>
      <c r="B4" s="17"/>
      <c r="C4" s="14"/>
      <c r="D4" s="11"/>
      <c r="E4" s="11"/>
      <c r="F4" s="11"/>
      <c r="G4" s="11"/>
      <c r="H4" s="11"/>
      <c r="I4" s="37" t="s">
        <v>6</v>
      </c>
      <c r="J4" s="26"/>
    </row>
    <row r="5" spans="1:23" ht="18" customHeight="1" thickBot="1" x14ac:dyDescent="0.3">
      <c r="A5" s="5"/>
      <c r="B5" s="38" t="s">
        <v>7</v>
      </c>
      <c r="C5" s="14"/>
      <c r="D5" s="11"/>
      <c r="E5" s="11"/>
      <c r="F5" s="39" t="s">
        <v>8</v>
      </c>
      <c r="G5" s="11"/>
      <c r="H5" s="11"/>
      <c r="I5" s="37" t="s">
        <v>9</v>
      </c>
      <c r="J5" s="40" t="s">
        <v>10</v>
      </c>
    </row>
    <row r="6" spans="1:23" ht="18" customHeight="1" thickTop="1" x14ac:dyDescent="0.25">
      <c r="A6" s="5"/>
      <c r="B6" s="49" t="s">
        <v>11</v>
      </c>
      <c r="C6" s="45"/>
      <c r="D6" s="46"/>
      <c r="E6" s="46"/>
      <c r="F6" s="46"/>
      <c r="G6" s="50" t="s">
        <v>12</v>
      </c>
      <c r="H6" s="46"/>
      <c r="I6" s="47"/>
      <c r="J6" s="48"/>
    </row>
    <row r="7" spans="1:23" ht="18" customHeight="1" x14ac:dyDescent="0.25">
      <c r="A7" s="5"/>
      <c r="B7" s="41"/>
      <c r="C7" s="42"/>
      <c r="D7" s="12"/>
      <c r="E7" s="12"/>
      <c r="F7" s="12"/>
      <c r="G7" s="51" t="s">
        <v>13</v>
      </c>
      <c r="H7" s="12"/>
      <c r="I7" s="23"/>
      <c r="J7" s="43"/>
    </row>
    <row r="8" spans="1:23" ht="18" customHeight="1" x14ac:dyDescent="0.25">
      <c r="A8" s="5"/>
      <c r="B8" s="38" t="s">
        <v>14</v>
      </c>
      <c r="C8" s="14"/>
      <c r="D8" s="11"/>
      <c r="E8" s="11"/>
      <c r="F8" s="11"/>
      <c r="G8" s="39" t="s">
        <v>12</v>
      </c>
      <c r="H8" s="11"/>
      <c r="I8" s="22"/>
      <c r="J8" s="26"/>
    </row>
    <row r="9" spans="1:23" ht="18" customHeight="1" x14ac:dyDescent="0.25">
      <c r="A9" s="5"/>
      <c r="B9" s="17"/>
      <c r="C9" s="14"/>
      <c r="D9" s="11"/>
      <c r="E9" s="11"/>
      <c r="F9" s="11"/>
      <c r="G9" s="39" t="s">
        <v>13</v>
      </c>
      <c r="H9" s="11"/>
      <c r="I9" s="22"/>
      <c r="J9" s="26"/>
    </row>
    <row r="10" spans="1:23" ht="18" customHeight="1" x14ac:dyDescent="0.25">
      <c r="A10" s="5"/>
      <c r="B10" s="38" t="s">
        <v>15</v>
      </c>
      <c r="C10" s="14"/>
      <c r="D10" s="11"/>
      <c r="E10" s="11"/>
      <c r="F10" s="11"/>
      <c r="G10" s="39" t="s">
        <v>12</v>
      </c>
      <c r="H10" s="11"/>
      <c r="I10" s="22"/>
      <c r="J10" s="26"/>
    </row>
    <row r="11" spans="1:23" ht="18" customHeight="1" thickBot="1" x14ac:dyDescent="0.3">
      <c r="A11" s="5"/>
      <c r="B11" s="17"/>
      <c r="C11" s="14"/>
      <c r="D11" s="11"/>
      <c r="E11" s="11"/>
      <c r="F11" s="11"/>
      <c r="G11" s="39" t="s">
        <v>13</v>
      </c>
      <c r="H11" s="11"/>
      <c r="I11" s="22"/>
      <c r="J11" s="26"/>
    </row>
    <row r="12" spans="1:23" ht="18" customHeight="1" thickTop="1" x14ac:dyDescent="0.25">
      <c r="A12" s="5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5"/>
      <c r="B13" s="41"/>
      <c r="C13" s="42"/>
      <c r="D13" s="12"/>
      <c r="E13" s="12"/>
      <c r="F13" s="12"/>
      <c r="G13" s="12"/>
      <c r="H13" s="12"/>
      <c r="I13" s="23"/>
      <c r="J13" s="43"/>
    </row>
    <row r="14" spans="1:23" ht="18" customHeight="1" thickBot="1" x14ac:dyDescent="0.3">
      <c r="A14" s="5"/>
      <c r="B14" s="17"/>
      <c r="C14" s="14"/>
      <c r="D14" s="11"/>
      <c r="E14" s="11"/>
      <c r="F14" s="11"/>
      <c r="G14" s="11"/>
      <c r="H14" s="11"/>
      <c r="I14" s="22"/>
      <c r="J14" s="26"/>
    </row>
    <row r="15" spans="1:23" ht="18" customHeight="1" thickTop="1" x14ac:dyDescent="0.25">
      <c r="A15" s="5"/>
      <c r="B15" s="83" t="s">
        <v>16</v>
      </c>
      <c r="C15" s="84" t="s">
        <v>1</v>
      </c>
      <c r="D15" s="84" t="s">
        <v>42</v>
      </c>
      <c r="E15" s="85" t="s">
        <v>43</v>
      </c>
      <c r="F15" s="97" t="s">
        <v>44</v>
      </c>
      <c r="G15" s="52" t="s">
        <v>21</v>
      </c>
      <c r="H15" s="55" t="s">
        <v>22</v>
      </c>
      <c r="I15" s="21"/>
      <c r="J15" s="48"/>
    </row>
    <row r="16" spans="1:23" ht="18" customHeight="1" x14ac:dyDescent="0.25">
      <c r="A16" s="5"/>
      <c r="B16" s="86">
        <v>1</v>
      </c>
      <c r="C16" s="87" t="s">
        <v>17</v>
      </c>
      <c r="D16" s="88"/>
      <c r="E16" s="89"/>
      <c r="F16" s="98"/>
      <c r="G16" s="53">
        <v>6</v>
      </c>
      <c r="H16" s="107" t="s">
        <v>23</v>
      </c>
      <c r="I16" s="121"/>
      <c r="J16" s="118">
        <v>0</v>
      </c>
    </row>
    <row r="17" spans="1:26" ht="18" customHeight="1" x14ac:dyDescent="0.25">
      <c r="A17" s="5"/>
      <c r="B17" s="60">
        <v>2</v>
      </c>
      <c r="C17" s="63" t="s">
        <v>18</v>
      </c>
      <c r="D17" s="70">
        <f>'Rekap 11967'!B14</f>
        <v>0</v>
      </c>
      <c r="E17" s="68">
        <f>'Rekap 11967'!C14</f>
        <v>0</v>
      </c>
      <c r="F17" s="73">
        <f>'Rekap 11967'!D14</f>
        <v>0</v>
      </c>
      <c r="G17" s="54">
        <v>7</v>
      </c>
      <c r="H17" s="108" t="s">
        <v>24</v>
      </c>
      <c r="I17" s="121"/>
      <c r="J17" s="119">
        <f>'SO 11967'!Z26</f>
        <v>0</v>
      </c>
    </row>
    <row r="18" spans="1:26" ht="18" customHeight="1" x14ac:dyDescent="0.25">
      <c r="A18" s="5"/>
      <c r="B18" s="61">
        <v>3</v>
      </c>
      <c r="C18" s="64" t="s">
        <v>19</v>
      </c>
      <c r="D18" s="71"/>
      <c r="E18" s="69"/>
      <c r="F18" s="74"/>
      <c r="G18" s="54">
        <v>8</v>
      </c>
      <c r="H18" s="108" t="s">
        <v>25</v>
      </c>
      <c r="I18" s="121"/>
      <c r="J18" s="119">
        <v>0</v>
      </c>
    </row>
    <row r="19" spans="1:26" ht="18" customHeight="1" x14ac:dyDescent="0.25">
      <c r="A19" s="5"/>
      <c r="B19" s="61">
        <v>4</v>
      </c>
      <c r="C19" s="65"/>
      <c r="D19" s="71"/>
      <c r="E19" s="69"/>
      <c r="F19" s="74"/>
      <c r="G19" s="54">
        <v>9</v>
      </c>
      <c r="H19" s="117"/>
      <c r="I19" s="121"/>
      <c r="J19" s="120"/>
    </row>
    <row r="20" spans="1:26" ht="18" customHeight="1" thickBot="1" x14ac:dyDescent="0.3">
      <c r="A20" s="5"/>
      <c r="B20" s="61">
        <v>5</v>
      </c>
      <c r="C20" s="66" t="s">
        <v>20</v>
      </c>
      <c r="D20" s="72"/>
      <c r="E20" s="92"/>
      <c r="F20" s="99">
        <f>SUM(F16:F19)</f>
        <v>0</v>
      </c>
      <c r="G20" s="54">
        <v>10</v>
      </c>
      <c r="H20" s="108" t="s">
        <v>20</v>
      </c>
      <c r="I20" s="123"/>
      <c r="J20" s="91">
        <f>SUM(J16:J19)</f>
        <v>0</v>
      </c>
    </row>
    <row r="21" spans="1:26" ht="18" customHeight="1" thickTop="1" x14ac:dyDescent="0.25">
      <c r="A21" s="5"/>
      <c r="B21" s="58" t="s">
        <v>32</v>
      </c>
      <c r="C21" s="62" t="s">
        <v>2</v>
      </c>
      <c r="D21" s="67"/>
      <c r="E21" s="13"/>
      <c r="F21" s="90"/>
      <c r="G21" s="58" t="s">
        <v>38</v>
      </c>
      <c r="H21" s="55" t="s">
        <v>2</v>
      </c>
      <c r="I21" s="23"/>
      <c r="J21" s="124"/>
    </row>
    <row r="22" spans="1:26" ht="18" customHeight="1" x14ac:dyDescent="0.25">
      <c r="A22" s="5"/>
      <c r="B22" s="53">
        <v>11</v>
      </c>
      <c r="C22" s="56" t="s">
        <v>33</v>
      </c>
      <c r="D22" s="79"/>
      <c r="E22" s="81" t="s">
        <v>36</v>
      </c>
      <c r="F22" s="73">
        <f>((F16*U22*0)+(F17*V22*0)+(F18*W22*0))/100</f>
        <v>0</v>
      </c>
      <c r="G22" s="53">
        <v>16</v>
      </c>
      <c r="H22" s="107" t="s">
        <v>39</v>
      </c>
      <c r="I22" s="122" t="s">
        <v>36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5"/>
      <c r="B23" s="54">
        <v>12</v>
      </c>
      <c r="C23" s="57" t="s">
        <v>34</v>
      </c>
      <c r="D23" s="59"/>
      <c r="E23" s="81" t="s">
        <v>37</v>
      </c>
      <c r="F23" s="74">
        <f>((F16*U23*0)+(F17*V23*0)+(F18*W23*0))/100</f>
        <v>0</v>
      </c>
      <c r="G23" s="54">
        <v>17</v>
      </c>
      <c r="H23" s="108" t="s">
        <v>40</v>
      </c>
      <c r="I23" s="122" t="s">
        <v>36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5"/>
      <c r="B24" s="54">
        <v>13</v>
      </c>
      <c r="C24" s="57" t="s">
        <v>35</v>
      </c>
      <c r="D24" s="59"/>
      <c r="E24" s="81" t="s">
        <v>36</v>
      </c>
      <c r="F24" s="74">
        <f>((F16*U24*0)+(F17*V24*0)+(F18*W24*0))/100</f>
        <v>0</v>
      </c>
      <c r="G24" s="54">
        <v>18</v>
      </c>
      <c r="H24" s="108" t="s">
        <v>41</v>
      </c>
      <c r="I24" s="122" t="s">
        <v>37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5"/>
      <c r="B25" s="54">
        <v>14</v>
      </c>
      <c r="C25" s="14"/>
      <c r="D25" s="59"/>
      <c r="E25" s="82"/>
      <c r="F25" s="80"/>
      <c r="G25" s="54">
        <v>19</v>
      </c>
      <c r="H25" s="117"/>
      <c r="I25" s="121"/>
      <c r="J25" s="120"/>
    </row>
    <row r="26" spans="1:26" ht="18" customHeight="1" thickBot="1" x14ac:dyDescent="0.3">
      <c r="A26" s="5"/>
      <c r="B26" s="54">
        <v>15</v>
      </c>
      <c r="C26" s="57"/>
      <c r="D26" s="59"/>
      <c r="E26" s="59"/>
      <c r="F26" s="100"/>
      <c r="G26" s="54">
        <v>20</v>
      </c>
      <c r="H26" s="108" t="s">
        <v>20</v>
      </c>
      <c r="I26" s="123"/>
      <c r="J26" s="91">
        <f>SUM(J22:J25)+SUM(F22:F25)</f>
        <v>0</v>
      </c>
    </row>
    <row r="27" spans="1:26" ht="18" customHeight="1" thickTop="1" x14ac:dyDescent="0.25">
      <c r="A27" s="5"/>
      <c r="B27" s="93"/>
      <c r="C27" s="135" t="s">
        <v>47</v>
      </c>
      <c r="D27" s="128"/>
      <c r="E27" s="94"/>
      <c r="F27" s="24"/>
      <c r="G27" s="101" t="s">
        <v>26</v>
      </c>
      <c r="H27" s="96" t="s">
        <v>27</v>
      </c>
      <c r="I27" s="23"/>
      <c r="J27" s="27"/>
    </row>
    <row r="28" spans="1:26" ht="18" customHeight="1" x14ac:dyDescent="0.25">
      <c r="A28" s="5"/>
      <c r="B28" s="20"/>
      <c r="C28" s="126"/>
      <c r="D28" s="129"/>
      <c r="E28" s="16"/>
      <c r="F28" s="5"/>
      <c r="G28" s="102">
        <v>21</v>
      </c>
      <c r="H28" s="106" t="s">
        <v>28</v>
      </c>
      <c r="I28" s="114"/>
      <c r="J28" s="110">
        <f>F20+J20+F26+J26</f>
        <v>0</v>
      </c>
    </row>
    <row r="29" spans="1:26" ht="18" customHeight="1" x14ac:dyDescent="0.25">
      <c r="A29" s="5"/>
      <c r="B29" s="75"/>
      <c r="C29" s="127"/>
      <c r="D29" s="130"/>
      <c r="E29" s="16"/>
      <c r="F29" s="5"/>
      <c r="G29" s="53">
        <v>22</v>
      </c>
      <c r="H29" s="107" t="s">
        <v>29</v>
      </c>
      <c r="I29" s="115">
        <f>J28-SUM('SO 11967'!K9:'SO 11967'!K25)</f>
        <v>0</v>
      </c>
      <c r="J29" s="111">
        <f>ROUND(((ROUND(I29,2)*20)*1/100),2)</f>
        <v>0</v>
      </c>
    </row>
    <row r="30" spans="1:26" ht="18" customHeight="1" x14ac:dyDescent="0.25">
      <c r="A30" s="5"/>
      <c r="B30" s="17"/>
      <c r="C30" s="117"/>
      <c r="D30" s="121"/>
      <c r="E30" s="16"/>
      <c r="F30" s="5"/>
      <c r="G30" s="54">
        <v>23</v>
      </c>
      <c r="H30" s="108" t="s">
        <v>30</v>
      </c>
      <c r="I30" s="81">
        <f>SUM('SO 11967'!K9:'SO 11967'!K25)</f>
        <v>0</v>
      </c>
      <c r="J30" s="112">
        <f>ROUND(((ROUND(I30,2)*0)/100),2)</f>
        <v>0</v>
      </c>
    </row>
    <row r="31" spans="1:26" ht="18" customHeight="1" x14ac:dyDescent="0.25">
      <c r="A31" s="5"/>
      <c r="B31" s="18"/>
      <c r="C31" s="131"/>
      <c r="D31" s="132"/>
      <c r="E31" s="16"/>
      <c r="F31" s="5"/>
      <c r="G31" s="102">
        <v>24</v>
      </c>
      <c r="H31" s="106" t="s">
        <v>20</v>
      </c>
      <c r="I31" s="105"/>
      <c r="J31" s="125">
        <f>SUM(J28:J30)</f>
        <v>0</v>
      </c>
    </row>
    <row r="32" spans="1:26" ht="18" customHeight="1" thickBot="1" x14ac:dyDescent="0.3">
      <c r="A32" s="5"/>
      <c r="B32" s="41"/>
      <c r="C32" s="109"/>
      <c r="D32" s="116"/>
      <c r="E32" s="76"/>
      <c r="F32" s="77"/>
      <c r="G32" s="53" t="s">
        <v>31</v>
      </c>
      <c r="H32" s="109"/>
      <c r="I32" s="116"/>
      <c r="J32" s="113"/>
    </row>
    <row r="33" spans="1:10" ht="18" customHeight="1" thickTop="1" x14ac:dyDescent="0.25">
      <c r="A33" s="5"/>
      <c r="B33" s="93"/>
      <c r="C33" s="94"/>
      <c r="D33" s="133" t="s">
        <v>45</v>
      </c>
      <c r="E33" s="9"/>
      <c r="F33" s="95"/>
      <c r="G33" s="103">
        <v>26</v>
      </c>
      <c r="H33" s="134" t="s">
        <v>46</v>
      </c>
      <c r="I33" s="24"/>
      <c r="J33" s="104"/>
    </row>
    <row r="34" spans="1:10" ht="18" customHeight="1" x14ac:dyDescent="0.25">
      <c r="A34" s="5"/>
      <c r="B34" s="19"/>
      <c r="C34" s="15"/>
      <c r="D34" s="8"/>
      <c r="E34" s="8"/>
      <c r="F34" s="8"/>
      <c r="G34" s="8"/>
      <c r="H34" s="8"/>
      <c r="I34" s="24"/>
      <c r="J34" s="28"/>
    </row>
    <row r="35" spans="1:10" ht="18" customHeight="1" x14ac:dyDescent="0.25">
      <c r="A35" s="5"/>
      <c r="B35" s="20"/>
      <c r="C35" s="16"/>
      <c r="D35" s="3"/>
      <c r="E35" s="3"/>
      <c r="F35" s="3"/>
      <c r="G35" s="3"/>
      <c r="H35" s="3"/>
      <c r="I35" s="5"/>
      <c r="J35" s="29"/>
    </row>
    <row r="36" spans="1:10" ht="18" customHeight="1" x14ac:dyDescent="0.25">
      <c r="A36" s="5"/>
      <c r="B36" s="20"/>
      <c r="C36" s="16"/>
      <c r="D36" s="3"/>
      <c r="E36" s="3"/>
      <c r="F36" s="3"/>
      <c r="G36" s="3"/>
      <c r="H36" s="3"/>
      <c r="I36" s="5"/>
      <c r="J36" s="29"/>
    </row>
    <row r="37" spans="1:10" ht="18" customHeight="1" x14ac:dyDescent="0.25">
      <c r="A37" s="5"/>
      <c r="B37" s="20"/>
      <c r="C37" s="16"/>
      <c r="D37" s="3"/>
      <c r="E37" s="3"/>
      <c r="F37" s="3"/>
      <c r="G37" s="3"/>
      <c r="H37" s="3"/>
      <c r="I37" s="5"/>
      <c r="J37" s="29"/>
    </row>
    <row r="38" spans="1:10" ht="18" customHeight="1" x14ac:dyDescent="0.25">
      <c r="A38" s="5"/>
      <c r="B38" s="20"/>
      <c r="C38" s="16"/>
      <c r="D38" s="3"/>
      <c r="E38" s="3"/>
      <c r="F38" s="3"/>
      <c r="G38" s="3"/>
      <c r="H38" s="3"/>
      <c r="I38" s="5"/>
      <c r="J38" s="29"/>
    </row>
    <row r="39" spans="1:10" ht="18" customHeight="1" x14ac:dyDescent="0.25">
      <c r="A39" s="5"/>
      <c r="B39" s="20"/>
      <c r="C39" s="16"/>
      <c r="D39" s="3"/>
      <c r="E39" s="3"/>
      <c r="F39" s="3"/>
      <c r="G39" s="3"/>
      <c r="H39" s="3"/>
      <c r="I39" s="5"/>
      <c r="J39" s="29"/>
    </row>
    <row r="40" spans="1:10" ht="18" customHeight="1" thickBot="1" x14ac:dyDescent="0.3">
      <c r="A40" s="5"/>
      <c r="B40" s="75"/>
      <c r="C40" s="76"/>
      <c r="D40" s="6"/>
      <c r="E40" s="6"/>
      <c r="F40" s="6"/>
      <c r="G40" s="6"/>
      <c r="H40" s="6"/>
      <c r="I40" s="77"/>
      <c r="J40" s="78"/>
    </row>
    <row r="41" spans="1:10" ht="15.75" thickTop="1" x14ac:dyDescent="0.25">
      <c r="A41" s="5"/>
      <c r="B41" s="9"/>
      <c r="C41" s="9"/>
      <c r="D41" s="9"/>
      <c r="E41" s="9"/>
      <c r="F41" s="9"/>
      <c r="G41" s="9"/>
      <c r="H41" s="9"/>
      <c r="I41" s="9"/>
      <c r="J41" s="9"/>
    </row>
  </sheetData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37" t="s">
        <v>11</v>
      </c>
      <c r="B1" s="136"/>
      <c r="C1" s="136"/>
      <c r="D1" s="137" t="s">
        <v>8</v>
      </c>
      <c r="E1" s="136"/>
      <c r="F1" s="136"/>
      <c r="W1">
        <v>30.126000000000001</v>
      </c>
    </row>
    <row r="2" spans="1:26" x14ac:dyDescent="0.25">
      <c r="A2" s="137" t="s">
        <v>15</v>
      </c>
      <c r="B2" s="136"/>
      <c r="C2" s="136"/>
      <c r="D2" s="137" t="s">
        <v>6</v>
      </c>
      <c r="E2" s="136"/>
      <c r="F2" s="136"/>
    </row>
    <row r="3" spans="1:26" x14ac:dyDescent="0.25">
      <c r="A3" s="137" t="s">
        <v>14</v>
      </c>
      <c r="B3" s="136"/>
      <c r="C3" s="136"/>
      <c r="D3" s="137" t="s">
        <v>51</v>
      </c>
      <c r="E3" s="136"/>
      <c r="F3" s="136"/>
    </row>
    <row r="4" spans="1:26" x14ac:dyDescent="0.25">
      <c r="A4" s="137" t="s">
        <v>0</v>
      </c>
      <c r="B4" s="136"/>
      <c r="C4" s="136"/>
      <c r="D4" s="136"/>
      <c r="E4" s="136"/>
      <c r="F4" s="136"/>
    </row>
    <row r="5" spans="1:26" x14ac:dyDescent="0.25">
      <c r="A5" s="137" t="s">
        <v>74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38" t="s">
        <v>52</v>
      </c>
      <c r="B8" s="136"/>
      <c r="C8" s="136"/>
      <c r="D8" s="136"/>
      <c r="E8" s="136"/>
      <c r="F8" s="136"/>
    </row>
    <row r="9" spans="1:26" x14ac:dyDescent="0.25">
      <c r="A9" s="139" t="s">
        <v>48</v>
      </c>
      <c r="B9" s="139" t="s">
        <v>42</v>
      </c>
      <c r="C9" s="139" t="s">
        <v>43</v>
      </c>
      <c r="D9" s="139" t="s">
        <v>20</v>
      </c>
      <c r="E9" s="139" t="s">
        <v>49</v>
      </c>
      <c r="F9" s="139" t="s">
        <v>50</v>
      </c>
    </row>
    <row r="10" spans="1:26" x14ac:dyDescent="0.25">
      <c r="A10" s="146" t="s">
        <v>53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54</v>
      </c>
      <c r="B11" s="149">
        <f>'SO 11967'!L15</f>
        <v>0</v>
      </c>
      <c r="C11" s="149">
        <f>'SO 11967'!M15</f>
        <v>0</v>
      </c>
      <c r="D11" s="149">
        <f>'SO 11967'!I15</f>
        <v>0</v>
      </c>
      <c r="E11" s="150">
        <f>'SO 11967'!P15</f>
        <v>0</v>
      </c>
      <c r="F11" s="150">
        <f>'SO 11967'!S15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55</v>
      </c>
      <c r="B12" s="149">
        <f>'SO 11967'!L19</f>
        <v>0</v>
      </c>
      <c r="C12" s="149">
        <f>'SO 11967'!M19</f>
        <v>0</v>
      </c>
      <c r="D12" s="149">
        <f>'SO 11967'!I19</f>
        <v>0</v>
      </c>
      <c r="E12" s="150">
        <f>'SO 11967'!P19</f>
        <v>0</v>
      </c>
      <c r="F12" s="150">
        <f>'SO 11967'!S19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56</v>
      </c>
      <c r="B13" s="149">
        <f>'SO 11967'!L23</f>
        <v>0</v>
      </c>
      <c r="C13" s="149">
        <f>'SO 11967'!M23</f>
        <v>0</v>
      </c>
      <c r="D13" s="149">
        <f>'SO 11967'!I23</f>
        <v>0</v>
      </c>
      <c r="E13" s="150">
        <f>'SO 11967'!P23</f>
        <v>0</v>
      </c>
      <c r="F13" s="150">
        <f>'SO 11967'!S23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2" t="s">
        <v>53</v>
      </c>
      <c r="B14" s="151">
        <f>'SO 11967'!L25</f>
        <v>0</v>
      </c>
      <c r="C14" s="151">
        <f>'SO 11967'!M25</f>
        <v>0</v>
      </c>
      <c r="D14" s="151">
        <f>'SO 11967'!I25</f>
        <v>0</v>
      </c>
      <c r="E14" s="152">
        <f>'SO 11967'!P25</f>
        <v>0</v>
      </c>
      <c r="F14" s="152">
        <f>'SO 11967'!S25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"/>
      <c r="B15" s="141"/>
      <c r="C15" s="141"/>
      <c r="D15" s="141"/>
      <c r="E15" s="140"/>
      <c r="F15" s="140"/>
    </row>
    <row r="16" spans="1:26" x14ac:dyDescent="0.25">
      <c r="A16" s="2" t="s">
        <v>57</v>
      </c>
      <c r="B16" s="151">
        <f>'SO 11967'!L26</f>
        <v>0</v>
      </c>
      <c r="C16" s="151">
        <f>'SO 11967'!M26</f>
        <v>0</v>
      </c>
      <c r="D16" s="151">
        <f>'SO 11967'!I26</f>
        <v>0</v>
      </c>
      <c r="E16" s="152">
        <f>'SO 11967'!P26</f>
        <v>0</v>
      </c>
      <c r="F16" s="152">
        <f>'SO 11967'!S26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6" x14ac:dyDescent="0.25">
      <c r="A17" s="1"/>
      <c r="B17" s="141"/>
      <c r="C17" s="141"/>
      <c r="D17" s="141"/>
      <c r="E17" s="140"/>
      <c r="F17" s="140"/>
    </row>
    <row r="18" spans="1:6" x14ac:dyDescent="0.25">
      <c r="A18" s="1"/>
      <c r="B18" s="141"/>
      <c r="C18" s="141"/>
      <c r="D18" s="141"/>
      <c r="E18" s="140"/>
      <c r="F18" s="140"/>
    </row>
    <row r="19" spans="1:6" x14ac:dyDescent="0.25">
      <c r="A19" s="1"/>
      <c r="B19" s="141"/>
      <c r="C19" s="141"/>
      <c r="D19" s="141"/>
      <c r="E19" s="140"/>
      <c r="F19" s="140"/>
    </row>
    <row r="20" spans="1:6" x14ac:dyDescent="0.25">
      <c r="A20" s="1"/>
      <c r="B20" s="141"/>
      <c r="C20" s="141"/>
      <c r="D20" s="141"/>
      <c r="E20" s="140"/>
      <c r="F20" s="140"/>
    </row>
    <row r="21" spans="1:6" x14ac:dyDescent="0.25">
      <c r="A21" s="1"/>
      <c r="B21" s="141"/>
      <c r="C21" s="141"/>
      <c r="D21" s="141"/>
      <c r="E21" s="140"/>
      <c r="F21" s="140"/>
    </row>
    <row r="22" spans="1:6" x14ac:dyDescent="0.25">
      <c r="A22" s="1"/>
      <c r="B22" s="141"/>
      <c r="C22" s="141"/>
      <c r="D22" s="141"/>
      <c r="E22" s="140"/>
      <c r="F22" s="140"/>
    </row>
    <row r="23" spans="1:6" x14ac:dyDescent="0.25">
      <c r="A23" s="1"/>
      <c r="B23" s="141"/>
      <c r="C23" s="141"/>
      <c r="D23" s="141"/>
      <c r="E23" s="140"/>
      <c r="F23" s="140"/>
    </row>
    <row r="24" spans="1:6" x14ac:dyDescent="0.25">
      <c r="A24" s="1"/>
      <c r="B24" s="141"/>
      <c r="C24" s="141"/>
      <c r="D24" s="141"/>
      <c r="E24" s="140"/>
      <c r="F24" s="140"/>
    </row>
    <row r="25" spans="1:6" x14ac:dyDescent="0.25">
      <c r="A25" s="1"/>
      <c r="B25" s="141"/>
      <c r="C25" s="141"/>
      <c r="D25" s="141"/>
      <c r="E25" s="140"/>
      <c r="F25" s="140"/>
    </row>
    <row r="26" spans="1:6" x14ac:dyDescent="0.25">
      <c r="A26" s="1"/>
      <c r="B26" s="141"/>
      <c r="C26" s="141"/>
      <c r="D26" s="141"/>
      <c r="E26" s="140"/>
      <c r="F26" s="140"/>
    </row>
    <row r="27" spans="1:6" x14ac:dyDescent="0.25">
      <c r="A27" s="1"/>
      <c r="B27" s="141"/>
      <c r="C27" s="141"/>
      <c r="D27" s="141"/>
      <c r="E27" s="140"/>
      <c r="F27" s="140"/>
    </row>
    <row r="28" spans="1:6" x14ac:dyDescent="0.25">
      <c r="A28" s="1"/>
      <c r="B28" s="141"/>
      <c r="C28" s="141"/>
      <c r="D28" s="141"/>
      <c r="E28" s="140"/>
      <c r="F28" s="140"/>
    </row>
    <row r="29" spans="1:6" x14ac:dyDescent="0.25">
      <c r="A29" s="1"/>
      <c r="B29" s="141"/>
      <c r="C29" s="141"/>
      <c r="D29" s="141"/>
      <c r="E29" s="140"/>
      <c r="F29" s="140"/>
    </row>
    <row r="30" spans="1:6" x14ac:dyDescent="0.25">
      <c r="A30" s="1"/>
      <c r="B30" s="141"/>
      <c r="C30" s="141"/>
      <c r="D30" s="141"/>
      <c r="E30" s="140"/>
      <c r="F30" s="140"/>
    </row>
    <row r="31" spans="1:6" x14ac:dyDescent="0.25">
      <c r="A31" s="1"/>
      <c r="B31" s="141"/>
      <c r="C31" s="141"/>
      <c r="D31" s="141"/>
      <c r="E31" s="140"/>
      <c r="F31" s="140"/>
    </row>
    <row r="32" spans="1: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>
      <pane ySplit="8" topLeftCell="A9" activePane="bottomLeft" state="frozen"/>
      <selection pane="bottomLeft" activeCell="F14" sqref="F14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4" t="s">
        <v>11</v>
      </c>
      <c r="C1" s="3"/>
      <c r="D1" s="3"/>
      <c r="E1" s="4" t="s">
        <v>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4" t="s">
        <v>15</v>
      </c>
      <c r="C2" s="3"/>
      <c r="D2" s="3"/>
      <c r="E2" s="4" t="s">
        <v>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4" t="s">
        <v>14</v>
      </c>
      <c r="C3" s="3"/>
      <c r="D3" s="3"/>
      <c r="E3" s="4" t="s">
        <v>51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4" t="s">
        <v>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6"/>
      <c r="B7" s="7" t="s">
        <v>52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26" ht="15.75" x14ac:dyDescent="0.25">
      <c r="A8" s="156" t="s">
        <v>58</v>
      </c>
      <c r="B8" s="156" t="s">
        <v>59</v>
      </c>
      <c r="C8" s="156" t="s">
        <v>60</v>
      </c>
      <c r="D8" s="156" t="s">
        <v>61</v>
      </c>
      <c r="E8" s="156" t="s">
        <v>62</v>
      </c>
      <c r="F8" s="156" t="s">
        <v>63</v>
      </c>
      <c r="G8" s="156" t="s">
        <v>64</v>
      </c>
      <c r="H8" s="156" t="s">
        <v>43</v>
      </c>
      <c r="I8" s="156" t="s">
        <v>65</v>
      </c>
      <c r="J8" s="156"/>
      <c r="K8" s="156"/>
      <c r="L8" s="156"/>
      <c r="M8" s="156"/>
      <c r="N8" s="156"/>
      <c r="O8" s="156"/>
      <c r="P8" s="156" t="s">
        <v>66</v>
      </c>
      <c r="Q8" s="153"/>
      <c r="R8" s="153"/>
      <c r="S8" s="156" t="s">
        <v>67</v>
      </c>
      <c r="T8" s="154"/>
      <c r="U8" s="154"/>
      <c r="V8" s="154"/>
      <c r="W8" s="154"/>
      <c r="X8" s="154"/>
      <c r="Y8" s="154"/>
      <c r="Z8" s="154"/>
    </row>
    <row r="9" spans="1:26" x14ac:dyDescent="0.25">
      <c r="A9" s="142"/>
      <c r="B9" s="142"/>
      <c r="C9" s="157"/>
      <c r="D9" s="146" t="s">
        <v>53</v>
      </c>
      <c r="E9" s="142"/>
      <c r="F9" s="158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5"/>
      <c r="R9" s="145"/>
      <c r="S9" s="142"/>
      <c r="T9" s="145"/>
      <c r="U9" s="145"/>
      <c r="V9" s="145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54</v>
      </c>
      <c r="E10" s="148"/>
      <c r="F10" s="159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5"/>
      <c r="R10" s="145"/>
      <c r="S10" s="148"/>
      <c r="T10" s="145"/>
      <c r="U10" s="145"/>
      <c r="V10" s="145"/>
      <c r="W10" s="145"/>
      <c r="X10" s="145"/>
      <c r="Y10" s="145"/>
      <c r="Z10" s="145"/>
    </row>
    <row r="11" spans="1:26" ht="24.95" customHeight="1" x14ac:dyDescent="0.25">
      <c r="A11" s="163"/>
      <c r="B11" s="160" t="s">
        <v>75</v>
      </c>
      <c r="C11" s="164" t="s">
        <v>76</v>
      </c>
      <c r="D11" s="160" t="s">
        <v>77</v>
      </c>
      <c r="E11" s="160" t="s">
        <v>68</v>
      </c>
      <c r="F11" s="161">
        <v>513.74</v>
      </c>
      <c r="G11" s="162"/>
      <c r="H11" s="162"/>
      <c r="I11" s="162">
        <f>ROUND(F11*(G11+H11),2)</f>
        <v>0</v>
      </c>
      <c r="J11" s="160">
        <f>ROUND(F11*(N11),2)</f>
        <v>570.25</v>
      </c>
      <c r="K11" s="1">
        <f>ROUND(F11*(O11),2)</f>
        <v>0</v>
      </c>
      <c r="L11" s="1">
        <f>ROUND(F11*(G11),2)</f>
        <v>0</v>
      </c>
      <c r="M11" s="1"/>
      <c r="N11" s="1">
        <v>1.1100000000000001</v>
      </c>
      <c r="O11" s="1"/>
      <c r="P11" s="159"/>
      <c r="Q11" s="165"/>
      <c r="R11" s="165"/>
      <c r="S11" s="159"/>
      <c r="Z11">
        <v>0</v>
      </c>
    </row>
    <row r="12" spans="1:26" ht="24.95" customHeight="1" x14ac:dyDescent="0.25">
      <c r="A12" s="163"/>
      <c r="B12" s="160" t="s">
        <v>78</v>
      </c>
      <c r="C12" s="164" t="s">
        <v>79</v>
      </c>
      <c r="D12" s="160" t="s">
        <v>80</v>
      </c>
      <c r="E12" s="160" t="s">
        <v>68</v>
      </c>
      <c r="F12" s="161">
        <v>262.00700000000001</v>
      </c>
      <c r="G12" s="162"/>
      <c r="H12" s="162"/>
      <c r="I12" s="162">
        <f>ROUND(F12*(G12+H12),2)</f>
        <v>0</v>
      </c>
      <c r="J12" s="160">
        <f>ROUND(F12*(N12),2)</f>
        <v>1441.04</v>
      </c>
      <c r="K12" s="1">
        <f>ROUND(F12*(O12),2)</f>
        <v>0</v>
      </c>
      <c r="L12" s="1"/>
      <c r="M12" s="1">
        <f>ROUND(F12*(H12),2)</f>
        <v>0</v>
      </c>
      <c r="N12" s="1">
        <v>5.5</v>
      </c>
      <c r="O12" s="1"/>
      <c r="P12" s="159"/>
      <c r="Q12" s="165"/>
      <c r="R12" s="165"/>
      <c r="S12" s="159"/>
      <c r="Z12">
        <v>0</v>
      </c>
    </row>
    <row r="13" spans="1:26" ht="24.95" customHeight="1" x14ac:dyDescent="0.25">
      <c r="A13" s="163"/>
      <c r="B13" s="160" t="s">
        <v>78</v>
      </c>
      <c r="C13" s="164" t="s">
        <v>81</v>
      </c>
      <c r="D13" s="160" t="s">
        <v>82</v>
      </c>
      <c r="E13" s="160" t="s">
        <v>68</v>
      </c>
      <c r="F13" s="161">
        <v>262.00700000000001</v>
      </c>
      <c r="G13" s="162"/>
      <c r="H13" s="162"/>
      <c r="I13" s="162">
        <f>ROUND(F13*(G13+H13),2)</f>
        <v>0</v>
      </c>
      <c r="J13" s="160">
        <f>ROUND(F13*(N13),2)</f>
        <v>2868.98</v>
      </c>
      <c r="K13" s="1">
        <f>ROUND(F13*(O13),2)</f>
        <v>0</v>
      </c>
      <c r="L13" s="1"/>
      <c r="M13" s="1">
        <f>ROUND(F13*(H13),2)</f>
        <v>0</v>
      </c>
      <c r="N13" s="1">
        <v>10.95</v>
      </c>
      <c r="O13" s="1"/>
      <c r="P13" s="159"/>
      <c r="Q13" s="165"/>
      <c r="R13" s="165"/>
      <c r="S13" s="159"/>
      <c r="Z13">
        <v>0</v>
      </c>
    </row>
    <row r="14" spans="1:26" ht="24.95" customHeight="1" x14ac:dyDescent="0.25">
      <c r="A14" s="163"/>
      <c r="B14" s="160" t="s">
        <v>83</v>
      </c>
      <c r="C14" s="164" t="s">
        <v>84</v>
      </c>
      <c r="D14" s="160" t="s">
        <v>85</v>
      </c>
      <c r="E14" s="160" t="s">
        <v>70</v>
      </c>
      <c r="F14" s="161">
        <v>1.3</v>
      </c>
      <c r="G14" s="167"/>
      <c r="H14" s="167"/>
      <c r="I14" s="167">
        <f>ROUND(F14*(G14+H14),2)</f>
        <v>0</v>
      </c>
      <c r="J14" s="160">
        <f>ROUND(F14*(N14),2)</f>
        <v>62.37</v>
      </c>
      <c r="K14" s="1">
        <f>ROUND(F14*(O14),2)</f>
        <v>0</v>
      </c>
      <c r="L14" s="1">
        <f>ROUND(F14*(G14),2)</f>
        <v>0</v>
      </c>
      <c r="M14" s="1"/>
      <c r="N14" s="1">
        <v>47.98</v>
      </c>
      <c r="O14" s="1"/>
      <c r="P14" s="159"/>
      <c r="Q14" s="165"/>
      <c r="R14" s="165"/>
      <c r="S14" s="159"/>
      <c r="Z14">
        <v>0</v>
      </c>
    </row>
    <row r="15" spans="1:26" x14ac:dyDescent="0.25">
      <c r="A15" s="148"/>
      <c r="B15" s="148"/>
      <c r="C15" s="148"/>
      <c r="D15" s="148" t="s">
        <v>54</v>
      </c>
      <c r="E15" s="148"/>
      <c r="F15" s="159"/>
      <c r="G15" s="151"/>
      <c r="H15" s="151">
        <f>ROUND((SUM(M10:M14))/1,2)</f>
        <v>0</v>
      </c>
      <c r="I15" s="151">
        <f>ROUND((SUM(I10:I14))/1,2)</f>
        <v>0</v>
      </c>
      <c r="J15" s="148"/>
      <c r="K15" s="148"/>
      <c r="L15" s="148">
        <f>ROUND((SUM(L10:L14))/1,2)</f>
        <v>0</v>
      </c>
      <c r="M15" s="148">
        <f>ROUND((SUM(M10:M14))/1,2)</f>
        <v>0</v>
      </c>
      <c r="N15" s="148"/>
      <c r="O15" s="148"/>
      <c r="P15" s="166">
        <f>ROUND((SUM(P10:P14))/1,2)</f>
        <v>0</v>
      </c>
      <c r="Q15" s="145"/>
      <c r="R15" s="145"/>
      <c r="S15" s="166">
        <f>ROUND((SUM(S10:S14))/1,2)</f>
        <v>0</v>
      </c>
      <c r="T15" s="145"/>
      <c r="U15" s="145"/>
      <c r="V15" s="145"/>
      <c r="W15" s="145"/>
      <c r="X15" s="145"/>
      <c r="Y15" s="145"/>
      <c r="Z15" s="145"/>
    </row>
    <row r="16" spans="1:26" x14ac:dyDescent="0.25">
      <c r="A16" s="1"/>
      <c r="B16" s="1"/>
      <c r="C16" s="1"/>
      <c r="D16" s="1"/>
      <c r="E16" s="1"/>
      <c r="F16" s="155"/>
      <c r="G16" s="141"/>
      <c r="H16" s="141"/>
      <c r="I16" s="141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48"/>
      <c r="B17" s="148"/>
      <c r="C17" s="148"/>
      <c r="D17" s="148" t="s">
        <v>55</v>
      </c>
      <c r="E17" s="148"/>
      <c r="F17" s="159"/>
      <c r="G17" s="149"/>
      <c r="H17" s="149"/>
      <c r="I17" s="149"/>
      <c r="J17" s="148"/>
      <c r="K17" s="148"/>
      <c r="L17" s="148"/>
      <c r="M17" s="148"/>
      <c r="N17" s="148"/>
      <c r="O17" s="148"/>
      <c r="P17" s="148"/>
      <c r="Q17" s="145"/>
      <c r="R17" s="145"/>
      <c r="S17" s="148"/>
      <c r="T17" s="145"/>
      <c r="U17" s="145"/>
      <c r="V17" s="145"/>
      <c r="W17" s="145"/>
      <c r="X17" s="145"/>
      <c r="Y17" s="145"/>
      <c r="Z17" s="145"/>
    </row>
    <row r="18" spans="1:26" ht="24.95" customHeight="1" x14ac:dyDescent="0.25">
      <c r="A18" s="163"/>
      <c r="B18" s="160" t="s">
        <v>69</v>
      </c>
      <c r="C18" s="164" t="s">
        <v>86</v>
      </c>
      <c r="D18" s="160" t="s">
        <v>87</v>
      </c>
      <c r="E18" s="160" t="s">
        <v>68</v>
      </c>
      <c r="F18" s="161">
        <v>168.9</v>
      </c>
      <c r="G18" s="162"/>
      <c r="H18" s="162"/>
      <c r="I18" s="162">
        <f>ROUND(F18*(G18+H18),2)</f>
        <v>0</v>
      </c>
      <c r="J18" s="160">
        <f>ROUND(F18*(N18),2)</f>
        <v>4323.84</v>
      </c>
      <c r="K18" s="1">
        <f>ROUND(F18*(O18),2)</f>
        <v>0</v>
      </c>
      <c r="L18" s="1">
        <f>ROUND(F18*(G18),2)</f>
        <v>0</v>
      </c>
      <c r="M18" s="1"/>
      <c r="N18" s="1">
        <v>25.6</v>
      </c>
      <c r="O18" s="1"/>
      <c r="P18" s="159"/>
      <c r="Q18" s="165"/>
      <c r="R18" s="165"/>
      <c r="S18" s="159"/>
      <c r="Z18">
        <v>0</v>
      </c>
    </row>
    <row r="19" spans="1:26" x14ac:dyDescent="0.25">
      <c r="A19" s="148"/>
      <c r="B19" s="148"/>
      <c r="C19" s="148"/>
      <c r="D19" s="148" t="s">
        <v>55</v>
      </c>
      <c r="E19" s="148"/>
      <c r="F19" s="159"/>
      <c r="G19" s="151"/>
      <c r="H19" s="151">
        <f>ROUND((SUM(M17:M18))/1,2)</f>
        <v>0</v>
      </c>
      <c r="I19" s="151">
        <f>ROUND((SUM(I17:I18))/1,2)</f>
        <v>0</v>
      </c>
      <c r="J19" s="148"/>
      <c r="K19" s="148"/>
      <c r="L19" s="148">
        <f>ROUND((SUM(L17:L18))/1,2)</f>
        <v>0</v>
      </c>
      <c r="M19" s="148">
        <f>ROUND((SUM(M17:M18))/1,2)</f>
        <v>0</v>
      </c>
      <c r="N19" s="148"/>
      <c r="O19" s="148"/>
      <c r="P19" s="166">
        <f>ROUND((SUM(P17:P18))/1,2)</f>
        <v>0</v>
      </c>
      <c r="Q19" s="145"/>
      <c r="R19" s="145"/>
      <c r="S19" s="166">
        <f>ROUND((SUM(S17:S18))/1,2)</f>
        <v>0</v>
      </c>
      <c r="T19" s="145"/>
      <c r="U19" s="145"/>
      <c r="V19" s="145"/>
      <c r="W19" s="145"/>
      <c r="X19" s="145"/>
      <c r="Y19" s="145"/>
      <c r="Z19" s="145"/>
    </row>
    <row r="20" spans="1:26" x14ac:dyDescent="0.25">
      <c r="A20" s="1"/>
      <c r="B20" s="1"/>
      <c r="C20" s="1"/>
      <c r="D20" s="1"/>
      <c r="E20" s="1"/>
      <c r="F20" s="155"/>
      <c r="G20" s="141"/>
      <c r="H20" s="141"/>
      <c r="I20" s="141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8"/>
      <c r="B21" s="148"/>
      <c r="C21" s="148"/>
      <c r="D21" s="148" t="s">
        <v>56</v>
      </c>
      <c r="E21" s="148"/>
      <c r="F21" s="159"/>
      <c r="G21" s="149"/>
      <c r="H21" s="149"/>
      <c r="I21" s="149"/>
      <c r="J21" s="148"/>
      <c r="K21" s="148"/>
      <c r="L21" s="148"/>
      <c r="M21" s="148"/>
      <c r="N21" s="148"/>
      <c r="O21" s="148"/>
      <c r="P21" s="148"/>
      <c r="Q21" s="145"/>
      <c r="R21" s="145"/>
      <c r="S21" s="148"/>
      <c r="T21" s="145"/>
      <c r="U21" s="145"/>
      <c r="V21" s="145"/>
      <c r="W21" s="145"/>
      <c r="X21" s="145"/>
      <c r="Y21" s="145"/>
      <c r="Z21" s="145"/>
    </row>
    <row r="22" spans="1:26" ht="24.95" customHeight="1" x14ac:dyDescent="0.25">
      <c r="A22" s="163"/>
      <c r="B22" s="160" t="s">
        <v>71</v>
      </c>
      <c r="C22" s="164" t="s">
        <v>72</v>
      </c>
      <c r="D22" s="160" t="s">
        <v>73</v>
      </c>
      <c r="E22" s="160" t="s">
        <v>70</v>
      </c>
      <c r="F22" s="161">
        <v>0.6</v>
      </c>
      <c r="G22" s="167"/>
      <c r="H22" s="167"/>
      <c r="I22" s="167">
        <f>ROUND(F22*(G22+H22),2)</f>
        <v>0</v>
      </c>
      <c r="J22" s="160">
        <f>ROUND(F22*(N22),2)</f>
        <v>25.94</v>
      </c>
      <c r="K22" s="1">
        <f>ROUND(F22*(O22),2)</f>
        <v>0</v>
      </c>
      <c r="L22" s="1">
        <f>ROUND(F22*(G22),2)</f>
        <v>0</v>
      </c>
      <c r="M22" s="1"/>
      <c r="N22" s="1">
        <v>43.24</v>
      </c>
      <c r="O22" s="1"/>
      <c r="P22" s="159"/>
      <c r="Q22" s="165"/>
      <c r="R22" s="165"/>
      <c r="S22" s="159"/>
      <c r="Z22">
        <v>0</v>
      </c>
    </row>
    <row r="23" spans="1:26" x14ac:dyDescent="0.25">
      <c r="A23" s="148"/>
      <c r="B23" s="148"/>
      <c r="C23" s="148"/>
      <c r="D23" s="148" t="s">
        <v>56</v>
      </c>
      <c r="E23" s="148"/>
      <c r="F23" s="159"/>
      <c r="G23" s="151"/>
      <c r="H23" s="151"/>
      <c r="I23" s="151">
        <f>ROUND((SUM(I21:I22))/1,2)</f>
        <v>0</v>
      </c>
      <c r="J23" s="148"/>
      <c r="K23" s="148"/>
      <c r="L23" s="148">
        <f>ROUND((SUM(L21:L22))/1,2)</f>
        <v>0</v>
      </c>
      <c r="M23" s="148">
        <f>ROUND((SUM(M21:M22))/1,2)</f>
        <v>0</v>
      </c>
      <c r="N23" s="148"/>
      <c r="O23" s="148"/>
      <c r="P23" s="166">
        <f>ROUND((SUM(P21:P22))/1,2)</f>
        <v>0</v>
      </c>
      <c r="S23" s="159">
        <f>ROUND((SUM(S21:S22))/1,2)</f>
        <v>0</v>
      </c>
    </row>
    <row r="24" spans="1:26" x14ac:dyDescent="0.25">
      <c r="A24" s="1"/>
      <c r="B24" s="1"/>
      <c r="C24" s="1"/>
      <c r="D24" s="1"/>
      <c r="E24" s="1"/>
      <c r="F24" s="155"/>
      <c r="G24" s="141"/>
      <c r="H24" s="141"/>
      <c r="I24" s="141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8"/>
      <c r="B25" s="148"/>
      <c r="C25" s="148"/>
      <c r="D25" s="2" t="s">
        <v>53</v>
      </c>
      <c r="E25" s="148"/>
      <c r="F25" s="159"/>
      <c r="G25" s="151"/>
      <c r="H25" s="151"/>
      <c r="I25" s="151">
        <f>ROUND((SUM(I9:I24))/2,2)</f>
        <v>0</v>
      </c>
      <c r="J25" s="148"/>
      <c r="K25" s="148"/>
      <c r="L25" s="148">
        <f>ROUND((SUM(L9:L24))/2,2)</f>
        <v>0</v>
      </c>
      <c r="M25" s="148">
        <f>ROUND((SUM(M9:M24))/2,2)</f>
        <v>0</v>
      </c>
      <c r="N25" s="148"/>
      <c r="O25" s="148"/>
      <c r="P25" s="166">
        <f>ROUND((SUM(P9:P24))/2,2)</f>
        <v>0</v>
      </c>
      <c r="S25" s="166">
        <f>ROUND((SUM(S9:S24))/2,2)</f>
        <v>0</v>
      </c>
    </row>
    <row r="26" spans="1:26" x14ac:dyDescent="0.25">
      <c r="A26" s="168"/>
      <c r="B26" s="168" t="s">
        <v>3</v>
      </c>
      <c r="C26" s="168"/>
      <c r="D26" s="168"/>
      <c r="E26" s="168"/>
      <c r="F26" s="169" t="s">
        <v>57</v>
      </c>
      <c r="G26" s="170"/>
      <c r="H26" s="170">
        <f>ROUND((SUM(M9:M25))/3,2)</f>
        <v>0</v>
      </c>
      <c r="I26" s="170">
        <f>ROUND((SUM(I9:I25))/3,2)</f>
        <v>0</v>
      </c>
      <c r="J26" s="168"/>
      <c r="K26" s="168">
        <f>ROUND((SUM(K9:K25)),2)</f>
        <v>0</v>
      </c>
      <c r="L26" s="168">
        <f>ROUND((SUM(L9:L25))/3,2)</f>
        <v>0</v>
      </c>
      <c r="M26" s="168">
        <f>ROUND((SUM(M9:M25))/3,2)</f>
        <v>0</v>
      </c>
      <c r="N26" s="168"/>
      <c r="O26" s="168"/>
      <c r="P26" s="169">
        <f>ROUND((SUM(P9:P25))/3,2)</f>
        <v>0</v>
      </c>
      <c r="S26" s="169">
        <f>ROUND((SUM(S9:S25))/3,2)</f>
        <v>0</v>
      </c>
      <c r="Z26">
        <f>(SUM(Z9:Z25))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Prestavba strechy kult. domu a Obecného úradu s.č. 62 / Časť: Sadrokartón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11967</vt:lpstr>
      <vt:lpstr>Rekap 11967</vt:lpstr>
      <vt:lpstr>SO 11967</vt:lpstr>
      <vt:lpstr>'Rekap 11967'!Názvy_tlače</vt:lpstr>
      <vt:lpstr>'SO 11967'!Názvy_tlače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2017-07-10T11:36:28Z</dcterms:created>
  <dcterms:modified xsi:type="dcterms:W3CDTF">2017-08-16T13:26:29Z</dcterms:modified>
</cp:coreProperties>
</file>