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PZ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654" sheetId="3" r:id="rId3"/>
    <sheet name="Rekap 13654" sheetId="4" r:id="rId4"/>
    <sheet name="SO 13654" sheetId="5" r:id="rId5"/>
  </sheets>
  <definedNames>
    <definedName name="_xlnm.Print_Titles" localSheetId="3">'Rekap 13654'!$9:$9</definedName>
    <definedName name="_xlnm.Print_Titles" localSheetId="4">'SO 13654'!$8:$8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154" i="5"/>
  <c r="F27" i="4"/>
  <c r="S151" i="5"/>
  <c r="M151" i="5"/>
  <c r="C27" i="4" s="1"/>
  <c r="K150" i="5"/>
  <c r="J150" i="5"/>
  <c r="P150" i="5"/>
  <c r="L150" i="5"/>
  <c r="I150" i="5"/>
  <c r="K149" i="5"/>
  <c r="J149" i="5"/>
  <c r="P149" i="5"/>
  <c r="P151" i="5" s="1"/>
  <c r="E27" i="4" s="1"/>
  <c r="L149" i="5"/>
  <c r="L151" i="5" s="1"/>
  <c r="B27" i="4" s="1"/>
  <c r="I149" i="5"/>
  <c r="F26" i="4"/>
  <c r="S146" i="5"/>
  <c r="P146" i="5"/>
  <c r="E26" i="4" s="1"/>
  <c r="H146" i="5"/>
  <c r="M146" i="5"/>
  <c r="C26" i="4" s="1"/>
  <c r="K145" i="5"/>
  <c r="J145" i="5"/>
  <c r="P145" i="5"/>
  <c r="L145" i="5"/>
  <c r="L146" i="5" s="1"/>
  <c r="B26" i="4" s="1"/>
  <c r="I145" i="5"/>
  <c r="I146" i="5" s="1"/>
  <c r="D26" i="4" s="1"/>
  <c r="F25" i="4"/>
  <c r="S142" i="5"/>
  <c r="P142" i="5"/>
  <c r="E25" i="4" s="1"/>
  <c r="H142" i="5"/>
  <c r="M142" i="5"/>
  <c r="C25" i="4" s="1"/>
  <c r="K141" i="5"/>
  <c r="J141" i="5"/>
  <c r="L141" i="5"/>
  <c r="I141" i="5"/>
  <c r="K140" i="5"/>
  <c r="J140" i="5"/>
  <c r="L140" i="5"/>
  <c r="I140" i="5"/>
  <c r="K139" i="5"/>
  <c r="J139" i="5"/>
  <c r="L139" i="5"/>
  <c r="L142" i="5" s="1"/>
  <c r="B25" i="4" s="1"/>
  <c r="I139" i="5"/>
  <c r="I142" i="5" s="1"/>
  <c r="D25" i="4" s="1"/>
  <c r="S136" i="5"/>
  <c r="F24" i="4" s="1"/>
  <c r="K135" i="5"/>
  <c r="J135" i="5"/>
  <c r="P135" i="5"/>
  <c r="M135" i="5"/>
  <c r="M136" i="5" s="1"/>
  <c r="C24" i="4" s="1"/>
  <c r="I135" i="5"/>
  <c r="K134" i="5"/>
  <c r="J134" i="5"/>
  <c r="L134" i="5"/>
  <c r="I134" i="5"/>
  <c r="K133" i="5"/>
  <c r="J133" i="5"/>
  <c r="L133" i="5"/>
  <c r="I133" i="5"/>
  <c r="K132" i="5"/>
  <c r="J132" i="5"/>
  <c r="L132" i="5"/>
  <c r="I132" i="5"/>
  <c r="K131" i="5"/>
  <c r="J131" i="5"/>
  <c r="L131" i="5"/>
  <c r="I131" i="5"/>
  <c r="K130" i="5"/>
  <c r="J130" i="5"/>
  <c r="P130" i="5"/>
  <c r="L130" i="5"/>
  <c r="I130" i="5"/>
  <c r="K129" i="5"/>
  <c r="J129" i="5"/>
  <c r="P129" i="5"/>
  <c r="P136" i="5" s="1"/>
  <c r="E24" i="4" s="1"/>
  <c r="L129" i="5"/>
  <c r="I129" i="5"/>
  <c r="I136" i="5" s="1"/>
  <c r="D24" i="4" s="1"/>
  <c r="C23" i="4"/>
  <c r="S126" i="5"/>
  <c r="F23" i="4" s="1"/>
  <c r="H126" i="5"/>
  <c r="M126" i="5"/>
  <c r="K125" i="5"/>
  <c r="J125" i="5"/>
  <c r="L125" i="5"/>
  <c r="I125" i="5"/>
  <c r="K124" i="5"/>
  <c r="J124" i="5"/>
  <c r="L124" i="5"/>
  <c r="I124" i="5"/>
  <c r="K123" i="5"/>
  <c r="J123" i="5"/>
  <c r="L123" i="5"/>
  <c r="I123" i="5"/>
  <c r="K122" i="5"/>
  <c r="J122" i="5"/>
  <c r="L122" i="5"/>
  <c r="I122" i="5"/>
  <c r="K121" i="5"/>
  <c r="J121" i="5"/>
  <c r="L121" i="5"/>
  <c r="I121" i="5"/>
  <c r="K120" i="5"/>
  <c r="J120" i="5"/>
  <c r="L120" i="5"/>
  <c r="I120" i="5"/>
  <c r="K119" i="5"/>
  <c r="J119" i="5"/>
  <c r="L119" i="5"/>
  <c r="I119" i="5"/>
  <c r="K118" i="5"/>
  <c r="J118" i="5"/>
  <c r="P118" i="5"/>
  <c r="L118" i="5"/>
  <c r="I118" i="5"/>
  <c r="K117" i="5"/>
  <c r="J117" i="5"/>
  <c r="P117" i="5"/>
  <c r="L117" i="5"/>
  <c r="I117" i="5"/>
  <c r="K116" i="5"/>
  <c r="J116" i="5"/>
  <c r="P116" i="5"/>
  <c r="L116" i="5"/>
  <c r="I116" i="5"/>
  <c r="K115" i="5"/>
  <c r="J115" i="5"/>
  <c r="P115" i="5"/>
  <c r="L115" i="5"/>
  <c r="I115" i="5"/>
  <c r="K114" i="5"/>
  <c r="J114" i="5"/>
  <c r="P114" i="5"/>
  <c r="L114" i="5"/>
  <c r="I114" i="5"/>
  <c r="K113" i="5"/>
  <c r="J113" i="5"/>
  <c r="P113" i="5"/>
  <c r="L113" i="5"/>
  <c r="I113" i="5"/>
  <c r="K112" i="5"/>
  <c r="J112" i="5"/>
  <c r="P112" i="5"/>
  <c r="L112" i="5"/>
  <c r="I112" i="5"/>
  <c r="K111" i="5"/>
  <c r="J111" i="5"/>
  <c r="P111" i="5"/>
  <c r="P126" i="5" s="1"/>
  <c r="E23" i="4" s="1"/>
  <c r="L111" i="5"/>
  <c r="I111" i="5"/>
  <c r="I126" i="5" s="1"/>
  <c r="D23" i="4" s="1"/>
  <c r="F22" i="4"/>
  <c r="S108" i="5"/>
  <c r="S153" i="5" s="1"/>
  <c r="F28" i="4" s="1"/>
  <c r="K107" i="5"/>
  <c r="J107" i="5"/>
  <c r="P107" i="5"/>
  <c r="M107" i="5"/>
  <c r="I107" i="5"/>
  <c r="K106" i="5"/>
  <c r="J106" i="5"/>
  <c r="P106" i="5"/>
  <c r="M106" i="5"/>
  <c r="I106" i="5"/>
  <c r="K105" i="5"/>
  <c r="J105" i="5"/>
  <c r="P105" i="5"/>
  <c r="M105" i="5"/>
  <c r="M108" i="5" s="1"/>
  <c r="C22" i="4" s="1"/>
  <c r="I105" i="5"/>
  <c r="K104" i="5"/>
  <c r="J104" i="5"/>
  <c r="P104" i="5"/>
  <c r="M104" i="5"/>
  <c r="I104" i="5"/>
  <c r="K103" i="5"/>
  <c r="J103" i="5"/>
  <c r="L103" i="5"/>
  <c r="I103" i="5"/>
  <c r="K102" i="5"/>
  <c r="J102" i="5"/>
  <c r="L102" i="5"/>
  <c r="I102" i="5"/>
  <c r="K101" i="5"/>
  <c r="J101" i="5"/>
  <c r="L101" i="5"/>
  <c r="I101" i="5"/>
  <c r="K100" i="5"/>
  <c r="J100" i="5"/>
  <c r="L100" i="5"/>
  <c r="I100" i="5"/>
  <c r="K99" i="5"/>
  <c r="J99" i="5"/>
  <c r="L99" i="5"/>
  <c r="I99" i="5"/>
  <c r="K98" i="5"/>
  <c r="J98" i="5"/>
  <c r="L98" i="5"/>
  <c r="I98" i="5"/>
  <c r="K97" i="5"/>
  <c r="J97" i="5"/>
  <c r="L97" i="5"/>
  <c r="I97" i="5"/>
  <c r="K96" i="5"/>
  <c r="J96" i="5"/>
  <c r="P96" i="5"/>
  <c r="L96" i="5"/>
  <c r="I96" i="5"/>
  <c r="K95" i="5"/>
  <c r="J95" i="5"/>
  <c r="P95" i="5"/>
  <c r="L95" i="5"/>
  <c r="I95" i="5"/>
  <c r="K94" i="5"/>
  <c r="J94" i="5"/>
  <c r="P94" i="5"/>
  <c r="L94" i="5"/>
  <c r="I94" i="5"/>
  <c r="K93" i="5"/>
  <c r="J93" i="5"/>
  <c r="L93" i="5"/>
  <c r="I93" i="5"/>
  <c r="K92" i="5"/>
  <c r="J92" i="5"/>
  <c r="P92" i="5"/>
  <c r="P108" i="5" s="1"/>
  <c r="E22" i="4" s="1"/>
  <c r="L92" i="5"/>
  <c r="I92" i="5"/>
  <c r="I108" i="5" s="1"/>
  <c r="D22" i="4" s="1"/>
  <c r="F18" i="4"/>
  <c r="S86" i="5"/>
  <c r="P86" i="5"/>
  <c r="E18" i="4" s="1"/>
  <c r="H86" i="5"/>
  <c r="M86" i="5"/>
  <c r="C18" i="4" s="1"/>
  <c r="K85" i="5"/>
  <c r="J85" i="5"/>
  <c r="L85" i="5"/>
  <c r="L86" i="5" s="1"/>
  <c r="B18" i="4" s="1"/>
  <c r="I85" i="5"/>
  <c r="I86" i="5" s="1"/>
  <c r="D18" i="4" s="1"/>
  <c r="S82" i="5"/>
  <c r="F17" i="4" s="1"/>
  <c r="K81" i="5"/>
  <c r="J81" i="5"/>
  <c r="P81" i="5"/>
  <c r="M81" i="5"/>
  <c r="I81" i="5"/>
  <c r="K80" i="5"/>
  <c r="J80" i="5"/>
  <c r="P80" i="5"/>
  <c r="M80" i="5"/>
  <c r="I80" i="5"/>
  <c r="K79" i="5"/>
  <c r="J79" i="5"/>
  <c r="L79" i="5"/>
  <c r="I79" i="5"/>
  <c r="K78" i="5"/>
  <c r="J78" i="5"/>
  <c r="L78" i="5"/>
  <c r="I78" i="5"/>
  <c r="K77" i="5"/>
  <c r="J77" i="5"/>
  <c r="L77" i="5"/>
  <c r="I77" i="5"/>
  <c r="K76" i="5"/>
  <c r="J76" i="5"/>
  <c r="L76" i="5"/>
  <c r="I76" i="5"/>
  <c r="K75" i="5"/>
  <c r="J75" i="5"/>
  <c r="P75" i="5"/>
  <c r="L75" i="5"/>
  <c r="I75" i="5"/>
  <c r="K74" i="5"/>
  <c r="J74" i="5"/>
  <c r="L74" i="5"/>
  <c r="I74" i="5"/>
  <c r="K73" i="5"/>
  <c r="J73" i="5"/>
  <c r="P73" i="5"/>
  <c r="L73" i="5"/>
  <c r="I73" i="5"/>
  <c r="K72" i="5"/>
  <c r="J72" i="5"/>
  <c r="P72" i="5"/>
  <c r="L72" i="5"/>
  <c r="I72" i="5"/>
  <c r="K71" i="5"/>
  <c r="J71" i="5"/>
  <c r="L71" i="5"/>
  <c r="I71" i="5"/>
  <c r="K70" i="5"/>
  <c r="J70" i="5"/>
  <c r="P70" i="5"/>
  <c r="P82" i="5" s="1"/>
  <c r="E17" i="4" s="1"/>
  <c r="L70" i="5"/>
  <c r="I70" i="5"/>
  <c r="I82" i="5" s="1"/>
  <c r="D17" i="4" s="1"/>
  <c r="F16" i="4"/>
  <c r="S67" i="5"/>
  <c r="H67" i="5"/>
  <c r="M67" i="5"/>
  <c r="C16" i="4" s="1"/>
  <c r="K66" i="5"/>
  <c r="J66" i="5"/>
  <c r="L66" i="5"/>
  <c r="I66" i="5"/>
  <c r="K65" i="5"/>
  <c r="J65" i="5"/>
  <c r="L65" i="5"/>
  <c r="I65" i="5"/>
  <c r="K64" i="5"/>
  <c r="J64" i="5"/>
  <c r="L64" i="5"/>
  <c r="I64" i="5"/>
  <c r="K63" i="5"/>
  <c r="J63" i="5"/>
  <c r="L63" i="5"/>
  <c r="I63" i="5"/>
  <c r="K62" i="5"/>
  <c r="J62" i="5"/>
  <c r="L62" i="5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P67" i="5" s="1"/>
  <c r="E16" i="4" s="1"/>
  <c r="L56" i="5"/>
  <c r="I56" i="5"/>
  <c r="I67" i="5" s="1"/>
  <c r="D16" i="4" s="1"/>
  <c r="S53" i="5"/>
  <c r="F15" i="4" s="1"/>
  <c r="K52" i="5"/>
  <c r="J52" i="5"/>
  <c r="P52" i="5"/>
  <c r="M52" i="5"/>
  <c r="M53" i="5" s="1"/>
  <c r="C15" i="4" s="1"/>
  <c r="I52" i="5"/>
  <c r="K51" i="5"/>
  <c r="J51" i="5"/>
  <c r="L51" i="5"/>
  <c r="I51" i="5"/>
  <c r="K50" i="5"/>
  <c r="J50" i="5"/>
  <c r="L50" i="5"/>
  <c r="I50" i="5"/>
  <c r="K49" i="5"/>
  <c r="J49" i="5"/>
  <c r="P49" i="5"/>
  <c r="L49" i="5"/>
  <c r="I49" i="5"/>
  <c r="K48" i="5"/>
  <c r="J48" i="5"/>
  <c r="P48" i="5"/>
  <c r="P53" i="5" s="1"/>
  <c r="E15" i="4" s="1"/>
  <c r="L48" i="5"/>
  <c r="I48" i="5"/>
  <c r="S45" i="5"/>
  <c r="F14" i="4" s="1"/>
  <c r="K44" i="5"/>
  <c r="J44" i="5"/>
  <c r="P44" i="5"/>
  <c r="M44" i="5"/>
  <c r="M45" i="5" s="1"/>
  <c r="C14" i="4" s="1"/>
  <c r="I44" i="5"/>
  <c r="K43" i="5"/>
  <c r="J43" i="5"/>
  <c r="L43" i="5"/>
  <c r="I43" i="5"/>
  <c r="K42" i="5"/>
  <c r="J42" i="5"/>
  <c r="P42" i="5"/>
  <c r="L42" i="5"/>
  <c r="I42" i="5"/>
  <c r="K41" i="5"/>
  <c r="J41" i="5"/>
  <c r="L41" i="5"/>
  <c r="I41" i="5"/>
  <c r="K40" i="5"/>
  <c r="J40" i="5"/>
  <c r="P40" i="5"/>
  <c r="L40" i="5"/>
  <c r="I40" i="5"/>
  <c r="K39" i="5"/>
  <c r="J39" i="5"/>
  <c r="P39" i="5"/>
  <c r="P45" i="5" s="1"/>
  <c r="E14" i="4" s="1"/>
  <c r="L39" i="5"/>
  <c r="L45" i="5" s="1"/>
  <c r="B14" i="4" s="1"/>
  <c r="I39" i="5"/>
  <c r="F13" i="4"/>
  <c r="S36" i="5"/>
  <c r="H36" i="5"/>
  <c r="M36" i="5"/>
  <c r="C13" i="4" s="1"/>
  <c r="K35" i="5"/>
  <c r="J35" i="5"/>
  <c r="L35" i="5"/>
  <c r="I35" i="5"/>
  <c r="K34" i="5"/>
  <c r="J34" i="5"/>
  <c r="P34" i="5"/>
  <c r="L34" i="5"/>
  <c r="I34" i="5"/>
  <c r="K33" i="5"/>
  <c r="J33" i="5"/>
  <c r="L33" i="5"/>
  <c r="I33" i="5"/>
  <c r="K32" i="5"/>
  <c r="J32" i="5"/>
  <c r="P32" i="5"/>
  <c r="L32" i="5"/>
  <c r="I32" i="5"/>
  <c r="K31" i="5"/>
  <c r="J31" i="5"/>
  <c r="P31" i="5"/>
  <c r="L31" i="5"/>
  <c r="I31" i="5"/>
  <c r="K30" i="5"/>
  <c r="J30" i="5"/>
  <c r="P30" i="5"/>
  <c r="P36" i="5" s="1"/>
  <c r="E13" i="4" s="1"/>
  <c r="L30" i="5"/>
  <c r="L36" i="5" s="1"/>
  <c r="B13" i="4" s="1"/>
  <c r="I30" i="5"/>
  <c r="S27" i="5"/>
  <c r="F12" i="4" s="1"/>
  <c r="K26" i="5"/>
  <c r="J26" i="5"/>
  <c r="P26" i="5"/>
  <c r="M26" i="5"/>
  <c r="M27" i="5" s="1"/>
  <c r="C12" i="4" s="1"/>
  <c r="I26" i="5"/>
  <c r="K25" i="5"/>
  <c r="J25" i="5"/>
  <c r="L25" i="5"/>
  <c r="I25" i="5"/>
  <c r="K24" i="5"/>
  <c r="J24" i="5"/>
  <c r="P24" i="5"/>
  <c r="L24" i="5"/>
  <c r="I24" i="5"/>
  <c r="K23" i="5"/>
  <c r="J23" i="5"/>
  <c r="P23" i="5"/>
  <c r="L23" i="5"/>
  <c r="I23" i="5"/>
  <c r="K22" i="5"/>
  <c r="J22" i="5"/>
  <c r="P22" i="5"/>
  <c r="L22" i="5"/>
  <c r="I22" i="5"/>
  <c r="K21" i="5"/>
  <c r="J21" i="5"/>
  <c r="P21" i="5"/>
  <c r="P27" i="5" s="1"/>
  <c r="E12" i="4" s="1"/>
  <c r="L21" i="5"/>
  <c r="I21" i="5"/>
  <c r="K20" i="5"/>
  <c r="J20" i="5"/>
  <c r="L20" i="5"/>
  <c r="I20" i="5"/>
  <c r="I27" i="5" s="1"/>
  <c r="D12" i="4" s="1"/>
  <c r="E11" i="4"/>
  <c r="C11" i="4"/>
  <c r="S17" i="5"/>
  <c r="S88" i="5" s="1"/>
  <c r="F19" i="4" s="1"/>
  <c r="P17" i="5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154" i="5" s="1"/>
  <c r="J11" i="5"/>
  <c r="L11" i="5"/>
  <c r="I11" i="5"/>
  <c r="J20" i="3"/>
  <c r="H53" i="5" l="1"/>
  <c r="L27" i="5"/>
  <c r="B12" i="4" s="1"/>
  <c r="H27" i="5"/>
  <c r="I36" i="5"/>
  <c r="D13" i="4" s="1"/>
  <c r="I45" i="5"/>
  <c r="D14" i="4" s="1"/>
  <c r="H45" i="5"/>
  <c r="I53" i="5"/>
  <c r="D15" i="4" s="1"/>
  <c r="L53" i="5"/>
  <c r="B15" i="4" s="1"/>
  <c r="L67" i="5"/>
  <c r="B16" i="4" s="1"/>
  <c r="L82" i="5"/>
  <c r="B17" i="4" s="1"/>
  <c r="H82" i="5"/>
  <c r="M153" i="5"/>
  <c r="C28" i="4" s="1"/>
  <c r="E17" i="3" s="1"/>
  <c r="E17" i="2" s="1"/>
  <c r="L126" i="5"/>
  <c r="B23" i="4" s="1"/>
  <c r="L136" i="5"/>
  <c r="B24" i="4" s="1"/>
  <c r="H136" i="5"/>
  <c r="I151" i="5"/>
  <c r="D27" i="4" s="1"/>
  <c r="I17" i="5"/>
  <c r="D11" i="4" s="1"/>
  <c r="F11" i="4"/>
  <c r="M82" i="5"/>
  <c r="C17" i="4" s="1"/>
  <c r="P88" i="5"/>
  <c r="E19" i="4" s="1"/>
  <c r="L108" i="5"/>
  <c r="B22" i="4" s="1"/>
  <c r="H108" i="5"/>
  <c r="I153" i="5"/>
  <c r="D28" i="4" s="1"/>
  <c r="F17" i="3" s="1"/>
  <c r="F17" i="2" s="1"/>
  <c r="P153" i="5"/>
  <c r="E28" i="4" s="1"/>
  <c r="S154" i="5"/>
  <c r="F30" i="4" s="1"/>
  <c r="L17" i="5"/>
  <c r="B11" i="4" s="1"/>
  <c r="H153" i="5"/>
  <c r="H88" i="5" l="1"/>
  <c r="L88" i="5"/>
  <c r="B19" i="4" s="1"/>
  <c r="D16" i="3" s="1"/>
  <c r="D16" i="2" s="1"/>
  <c r="M88" i="5"/>
  <c r="L153" i="5"/>
  <c r="B28" i="4" s="1"/>
  <c r="D17" i="3" s="1"/>
  <c r="D17" i="2" s="1"/>
  <c r="M154" i="5"/>
  <c r="C30" i="4" s="1"/>
  <c r="I88" i="5"/>
  <c r="D19" i="4" s="1"/>
  <c r="F16" i="3" s="1"/>
  <c r="P154" i="5"/>
  <c r="E30" i="4" s="1"/>
  <c r="I154" i="5"/>
  <c r="J23" i="3"/>
  <c r="J23" i="2" s="1"/>
  <c r="F23" i="3"/>
  <c r="F23" i="2" s="1"/>
  <c r="D30" i="4" l="1"/>
  <c r="B7" i="1"/>
  <c r="F24" i="3"/>
  <c r="F24" i="2" s="1"/>
  <c r="F16" i="2"/>
  <c r="F20" i="2" s="1"/>
  <c r="F20" i="3"/>
  <c r="J24" i="3"/>
  <c r="J24" i="2" s="1"/>
  <c r="J22" i="3"/>
  <c r="J22" i="2" s="1"/>
  <c r="J26" i="2" s="1"/>
  <c r="F22" i="3"/>
  <c r="F22" i="2" s="1"/>
  <c r="L154" i="5"/>
  <c r="B30" i="4" s="1"/>
  <c r="C19" i="4"/>
  <c r="E16" i="3" s="1"/>
  <c r="E16" i="2" s="1"/>
  <c r="H154" i="5"/>
  <c r="J28" i="2" l="1"/>
  <c r="B8" i="1"/>
  <c r="J26" i="3"/>
  <c r="J28" i="3" l="1"/>
  <c r="I29" i="3" s="1"/>
  <c r="J29" i="3" s="1"/>
  <c r="J31" i="3" s="1"/>
  <c r="C7" i="1"/>
  <c r="C8" i="1" l="1"/>
  <c r="G7" i="1"/>
  <c r="G8" i="1" s="1"/>
  <c r="B9" i="1" s="1"/>
  <c r="B10" i="1" l="1"/>
  <c r="I29" i="2"/>
  <c r="J29" i="2" s="1"/>
  <c r="G9" i="1"/>
  <c r="G11" i="1" l="1"/>
  <c r="G10" i="1"/>
  <c r="I30" i="2"/>
  <c r="J30" i="2" s="1"/>
  <c r="J31" i="2" s="1"/>
</calcChain>
</file>

<file path=xl/sharedStrings.xml><?xml version="1.0" encoding="utf-8"?>
<sst xmlns="http://schemas.openxmlformats.org/spreadsheetml/2006/main" count="605" uniqueCount="313">
  <si>
    <t>Rekapitulácia rozpočtu</t>
  </si>
  <si>
    <t>Stavba Požiarná zbrojnica Michalok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</si>
  <si>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</si>
  <si>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</si>
  <si>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</si>
  <si>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</si>
  <si>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</si>
  <si>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</si>
  <si>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</si>
  <si>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</si>
  <si>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</si>
  <si>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</si>
  <si>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01 - Požiarná zbrojnica</t>
  </si>
  <si>
    <t>Krycí list rozpočtu</t>
  </si>
  <si>
    <t xml:space="preserve">Miesto:  </t>
  </si>
  <si>
    <t>Objekt SO 01 - Požiarná zbrojnica</t>
  </si>
  <si>
    <t xml:space="preserve">Ks: </t>
  </si>
  <si>
    <t xml:space="preserve">Zákazka: </t>
  </si>
  <si>
    <t>Spracoval: Ing. Ján Halgaš</t>
  </si>
  <si>
    <t xml:space="preserve">Dňa </t>
  </si>
  <si>
    <t>25.01.2019</t>
  </si>
  <si>
    <t>Odberateľ: Obec Michalok</t>
  </si>
  <si>
    <t xml:space="preserve">IČO: </t>
  </si>
  <si>
    <t xml:space="preserve">DIČ: </t>
  </si>
  <si>
    <t xml:space="preserve">Dodávateľ: </t>
  </si>
  <si>
    <t>Projektant: D. D. - ARCH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</si>
  <si>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</si>
  <si>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</si>
  <si>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</si>
  <si>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</si>
  <si>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</si>
  <si>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</si>
  <si>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</si>
  <si>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</si>
  <si>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</si>
  <si>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</si>
  <si>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</si>
  <si>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</si>
  <si>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</si>
  <si>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</si>
  <si>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</si>
  <si>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</si>
  <si>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</si>
  <si>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</si>
  <si>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</si>
  <si>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</si>
  <si>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</si>
  <si>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</si>
  <si>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</si>
  <si>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</si>
  <si>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</si>
  <si>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</si>
  <si>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</si>
  <si>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</si>
  <si>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</si>
  <si>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</si>
  <si>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</si>
  <si>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</si>
  <si>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</si>
  <si>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</si>
  <si>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</si>
  <si>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</si>
  <si>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25.01.2019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</si>
  <si>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</si>
  <si>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</si>
  <si>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</si>
  <si>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</si>
  <si>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</si>
  <si>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</si>
  <si>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</si>
  <si>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</si>
  <si>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</si>
  <si>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</si>
  <si>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</si>
  <si>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KONŠTRUKCIE TESÁRSKE</t>
  </si>
  <si>
    <t>KONŠTRUKCIE KLAMPIARSKE</t>
  </si>
  <si>
    <t>KONŠTRUKCIE STOLÁRSKE</t>
  </si>
  <si>
    <t>KOVOVÉ DOPLNKOVÉ KONŠTRUKCIE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</si>
  <si>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</si>
  <si>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</si>
  <si>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</si>
  <si>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</si>
  <si>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</si>
  <si>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</si>
  <si>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</si>
  <si>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</si>
  <si>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</si>
  <si>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</si>
  <si>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</si>
  <si>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</si>
  <si>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</si>
  <si>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</si>
  <si>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122201101</t>
  </si>
  <si>
    <t xml:space="preserve">Odkopávka a prekopávka nezapažená v hornine 3, do 100 m3   </t>
  </si>
  <si>
    <t>m3</t>
  </si>
  <si>
    <t xml:space="preserve"> 122201109</t>
  </si>
  <si>
    <t xml:space="preserve">Odkopávky a prekopávky nezapažené. Príplatok k cenám za lepivosť horniny 3   </t>
  </si>
  <si>
    <t xml:space="preserve"> 132201101</t>
  </si>
  <si>
    <t xml:space="preserve">Výkop ryhy do šírky 600 mm v horn.3 do 100 m3   </t>
  </si>
  <si>
    <t xml:space="preserve"> 132201109</t>
  </si>
  <si>
    <t xml:space="preserve">Príplatok k cene za lepivosť pri hĺbení rýh šírky do 600 mm zapažených i nezapažených s urovnaním dna v hornine 3   </t>
  </si>
  <si>
    <t xml:space="preserve"> 162501102</t>
  </si>
  <si>
    <t xml:space="preserve">Vodorovné premiestnenie výkopku po spevnenej ceste z horniny tr.1-4, do 100 m3 na vzdialenosť do 3000 m   </t>
  </si>
  <si>
    <t xml:space="preserve"> 171201101</t>
  </si>
  <si>
    <t xml:space="preserve">Uloženie sypaniny do násypov s rozprestretím sypaniny vo vrstvách a s hrubým urovnaním nezhutnených   </t>
  </si>
  <si>
    <t xml:space="preserve"> 215901101</t>
  </si>
  <si>
    <t xml:space="preserve">Zhutnenie podložia z rastlej horniny 1 až 4 pod násypy, z hornina súdržných do 92 % PS a nesúdržných   </t>
  </si>
  <si>
    <t>m2</t>
  </si>
  <si>
    <t xml:space="preserve">  2/A 1</t>
  </si>
  <si>
    <t xml:space="preserve"> 289971211</t>
  </si>
  <si>
    <t xml:space="preserve">Zhotovenie vrstvy z geotextílie na upravenom povrchu sklon do 1 : 5 , šírky od 0 do 3 m   </t>
  </si>
  <si>
    <t xml:space="preserve"> 11/A 1</t>
  </si>
  <si>
    <t xml:space="preserve"> 271573001</t>
  </si>
  <si>
    <t xml:space="preserve">Násyp pod základové  konštrukcie so zhutnením zo štrkopiesku fr.0-32 mm   </t>
  </si>
  <si>
    <t xml:space="preserve"> 274313521</t>
  </si>
  <si>
    <t xml:space="preserve">Betón základových pásov, prostý tr. C 12/15   </t>
  </si>
  <si>
    <t xml:space="preserve"> 274351217</t>
  </si>
  <si>
    <t xml:space="preserve">Debnenie stien základových pásov, zhotovenie-tradičné   </t>
  </si>
  <si>
    <t xml:space="preserve"> 274351218</t>
  </si>
  <si>
    <t xml:space="preserve">Debnenie stien základových pásov, odstránenie-tradičné   </t>
  </si>
  <si>
    <t>S/S90</t>
  </si>
  <si>
    <t xml:space="preserve"> 6936651300</t>
  </si>
  <si>
    <t>Geotextília netkaná polypropylénová Tatratex PP 300   alebo ekvivalent</t>
  </si>
  <si>
    <t xml:space="preserve"> 317162103</t>
  </si>
  <si>
    <t xml:space="preserve">Keramický predpätý preklad  KPP, šírky 120 mm, výšky 65 mm, dĺžky 1500 mm   </t>
  </si>
  <si>
    <t>ks</t>
  </si>
  <si>
    <t xml:space="preserve"> 317321411</t>
  </si>
  <si>
    <t xml:space="preserve">Betón prekladov železový (bez výstuže) tr. C 25/30   </t>
  </si>
  <si>
    <t xml:space="preserve"> 317351107</t>
  </si>
  <si>
    <t xml:space="preserve">Debnenie prekladu  vrátane podpornej konštrukcie výšky do 4 m zhotovenie   </t>
  </si>
  <si>
    <t xml:space="preserve"> 317351108</t>
  </si>
  <si>
    <t xml:space="preserve">Debnenie prekladu  vrátane podpornej konštrukcie výšky do 4 m odstránenie   </t>
  </si>
  <si>
    <t xml:space="preserve"> 317361821</t>
  </si>
  <si>
    <t xml:space="preserve">Výstuž prekladov z ocele 10505   </t>
  </si>
  <si>
    <t>t</t>
  </si>
  <si>
    <t>R/RE</t>
  </si>
  <si>
    <t xml:space="preserve"> 311275652</t>
  </si>
  <si>
    <t>Murivo nosné (m3) z tvárnic PORFIX hr. 300 mm P2-440 HL, na MVC a lepidlo PORFIX (300x250x500)   alebo ekvivalent</t>
  </si>
  <si>
    <t xml:space="preserve"> 417321515</t>
  </si>
  <si>
    <t xml:space="preserve">Betón stužujúcich pásov a vencov železový tr. C 25/30   </t>
  </si>
  <si>
    <t xml:space="preserve"> 417351115</t>
  </si>
  <si>
    <t xml:space="preserve">Debnenie bočníc stužujúcich pásov a vencov vrátane vzpier zhotovenie   </t>
  </si>
  <si>
    <t xml:space="preserve"> 417351116</t>
  </si>
  <si>
    <t xml:space="preserve">Debnenie bočníc stužujúcich pásov a vencov vrátane vzpier odstránenie   </t>
  </si>
  <si>
    <t xml:space="preserve"> 417361821</t>
  </si>
  <si>
    <t xml:space="preserve">Výstuž stužujúcich pásov a vencov z betonárskej ocele 10505   </t>
  </si>
  <si>
    <t xml:space="preserve"> 417391151</t>
  </si>
  <si>
    <t xml:space="preserve">Montáž obkladu betónových konštrukcií vykonaný súčasne s betónovaním extrudovaným polystyrénom   </t>
  </si>
  <si>
    <t>S/S20</t>
  </si>
  <si>
    <t xml:space="preserve"> 2837650010</t>
  </si>
  <si>
    <t xml:space="preserve">Extrudovaný polystyrén - XPS hrúbka 30 mm   </t>
  </si>
  <si>
    <t>221/A 1</t>
  </si>
  <si>
    <t xml:space="preserve"> 564762115</t>
  </si>
  <si>
    <t xml:space="preserve">Podklad alebo kryt z kameniva hrubého drveného veľ. 32-63mm(vibr.štrk) po zhut.hr. 240 mm   </t>
  </si>
  <si>
    <t xml:space="preserve"> 596911212</t>
  </si>
  <si>
    <t xml:space="preserve">Kladenie zámkovej dlažby  hr. 8 cm pre peších nad 20 m2 so zriadením lôžka z kameniva hr. 4 cm   </t>
  </si>
  <si>
    <t xml:space="preserve"> 564231111,1</t>
  </si>
  <si>
    <t xml:space="preserve">Dunajský štrk  - D+ M   </t>
  </si>
  <si>
    <t xml:space="preserve"> 581130313</t>
  </si>
  <si>
    <t xml:space="preserve">Kryt cementobetónový cestných komunikácií skupiny CB III pre TDZ IV, V a VI, hr. 180 mm   </t>
  </si>
  <si>
    <t>S/S70</t>
  </si>
  <si>
    <t xml:space="preserve"> 5921953100</t>
  </si>
  <si>
    <t xml:space="preserve">Dlažba 8 cm, sivá   </t>
  </si>
  <si>
    <t xml:space="preserve"> 612481119</t>
  </si>
  <si>
    <t xml:space="preserve">Potiahnutie vnútorných stien sklotextílnou mriežkou s celoplošným prilepením   </t>
  </si>
  <si>
    <t xml:space="preserve"> 621462116</t>
  </si>
  <si>
    <t xml:space="preserve">Príprava vonkajšieho podkladu podhľadov, Univerzálny základ   </t>
  </si>
  <si>
    <t xml:space="preserve"> 621462231</t>
  </si>
  <si>
    <t xml:space="preserve">Vonkajšia omietka podhľadov tenkovrstvová, silikónová, škrabaná, hr. 1,5 mm   </t>
  </si>
  <si>
    <t xml:space="preserve"> 622464231</t>
  </si>
  <si>
    <t xml:space="preserve">Vonkajšia omietka stien tenkovrstvová, silikónová, škrabaná, hr. 1,5 mm   </t>
  </si>
  <si>
    <t xml:space="preserve"> 622481119</t>
  </si>
  <si>
    <t xml:space="preserve">Potiahnutie vonkajších stien sklotextílnou mriežkou s celoplošným prilepením   </t>
  </si>
  <si>
    <t xml:space="preserve"> 631362442</t>
  </si>
  <si>
    <t xml:space="preserve">Výstuž mazanín z betónov (z kameniva) a z ľahkých betónov zo sietí KARI, priemer drôtu 8/8 mm, veľkosť oka 150x150 mm   </t>
  </si>
  <si>
    <t xml:space="preserve"> 612460111</t>
  </si>
  <si>
    <t xml:space="preserve">Príprava vnútorného podkladu stien na silno a nerovnomerne nasiakavé podklady regulátorom nasiakavosti   </t>
  </si>
  <si>
    <t xml:space="preserve"> 612460121</t>
  </si>
  <si>
    <t xml:space="preserve">Príprava vnútorného podkladu stien penetráciou základnou   </t>
  </si>
  <si>
    <t xml:space="preserve"> 612460222</t>
  </si>
  <si>
    <t xml:space="preserve">Vnútorná omietka stien vápenná štuková (jemná), hr. 4 mm   </t>
  </si>
  <si>
    <t xml:space="preserve"> 621481119</t>
  </si>
  <si>
    <t xml:space="preserve">Potiahnutie vonkajších podhľadov sklotextílnou mriežkou s celoplošným prilepením   </t>
  </si>
  <si>
    <t xml:space="preserve"> 622460111</t>
  </si>
  <si>
    <t xml:space="preserve">Príprava vonkajšieho podkladu stien na silno a nerovnomerne nasiakavé podklady regulátorom nasiakavosti   </t>
  </si>
  <si>
    <t xml:space="preserve">  3/A 1</t>
  </si>
  <si>
    <t xml:space="preserve"> 941942011</t>
  </si>
  <si>
    <t xml:space="preserve">Montáž lešenia rámového systémového s podlahami šírky nad 0,75 do 1,10 m, výšky do 10 m   </t>
  </si>
  <si>
    <t xml:space="preserve"> 941942911</t>
  </si>
  <si>
    <t xml:space="preserve">Príplatok za prvý a každý ďalší i začatý týždeň použitia lešenia rámového systémového šírky nad 0,75 do 1,10 m, výšky do 10 m   </t>
  </si>
  <si>
    <t xml:space="preserve"> 941955003</t>
  </si>
  <si>
    <t xml:space="preserve">Lešenie ľahké pracovné pomocné s výškou lešeňovej podlahy nad 1,90 do 2,50 m   </t>
  </si>
  <si>
    <t xml:space="preserve"> 944944103</t>
  </si>
  <si>
    <t xml:space="preserve">Ochranná sieť na boku lešenia zo siete   </t>
  </si>
  <si>
    <t xml:space="preserve">  3/B 1</t>
  </si>
  <si>
    <t xml:space="preserve"> 941942811</t>
  </si>
  <si>
    <t xml:space="preserve">Demontáž lešenia rámového systémového s podlahami šírky nad 0,75 do 1,10 m, výšky do 10 m   </t>
  </si>
  <si>
    <t xml:space="preserve"> 953945111</t>
  </si>
  <si>
    <t xml:space="preserve">Rohová lišta hliníková   </t>
  </si>
  <si>
    <t>m</t>
  </si>
  <si>
    <t xml:space="preserve"> 916561112</t>
  </si>
  <si>
    <t xml:space="preserve">Osadenie záhonového alebo parkového obrubníka betón., do lôžka z bet. pros. tr. C 16/20 s bočnou oporou   </t>
  </si>
  <si>
    <t xml:space="preserve"> 917862112</t>
  </si>
  <si>
    <t xml:space="preserve">Osadenie chodník. obrubníka betónového stojatého do lôžka z betónu prosteho tr. C 16/20 s bočnou oporou   </t>
  </si>
  <si>
    <t xml:space="preserve"> 918101112</t>
  </si>
  <si>
    <t xml:space="preserve">Lôžko pod obrubníky, krajníky alebo obruby z dlažob. kociek z betónu prostého tr. C 16/20   </t>
  </si>
  <si>
    <t xml:space="preserve"> 989542213,1</t>
  </si>
  <si>
    <t xml:space="preserve">Osadenie a montáž haciacého pristoja 9kg   </t>
  </si>
  <si>
    <t xml:space="preserve"> 5921954540</t>
  </si>
  <si>
    <t xml:space="preserve">Obrubník cestný 100x26x15 cm, skosenie 12/4 cm   </t>
  </si>
  <si>
    <t xml:space="preserve"> 5921954660</t>
  </si>
  <si>
    <t xml:space="preserve">Obrubník parkový 100x20x5 cm, sivý   </t>
  </si>
  <si>
    <t xml:space="preserve"> 998011001</t>
  </si>
  <si>
    <t xml:space="preserve">Presun hmôt pre budovy  (801, 803, 812), zvislá konštr. z tehál, tvárnic, z kovu výšky do 6 m   </t>
  </si>
  <si>
    <t>762/A 1</t>
  </si>
  <si>
    <t xml:space="preserve"> 762311103</t>
  </si>
  <si>
    <t xml:space="preserve">Montáž kotevných želiez, príložiek, pätiek, ťahadiel, s pripojením k drevenej konštrukcii   </t>
  </si>
  <si>
    <t xml:space="preserve"> 762313112</t>
  </si>
  <si>
    <t xml:space="preserve">Montáž oceľových spojovacích prostriedkov - svorníkov, skrutiek dĺžky nad 150 do 300 mm   </t>
  </si>
  <si>
    <t xml:space="preserve"> 762332110</t>
  </si>
  <si>
    <t xml:space="preserve">Montáž viazaných konštrukcií krovov striech z reziva priemernej plochy do 120 cm2   </t>
  </si>
  <si>
    <t xml:space="preserve"> 762332120</t>
  </si>
  <si>
    <t xml:space="preserve">Montáž viazaných konštrukcií krovov striech z reziva priemernej plochy 120-224 cm2   </t>
  </si>
  <si>
    <t xml:space="preserve"> 762395000</t>
  </si>
  <si>
    <t xml:space="preserve">Spojovacie prostriedky pre viazané konštrukcie krovov, debnenie a laťovanie, nadstrešné konštr., spádové kliny - svorky, dosky, klince, pásová oceľ, vruty   </t>
  </si>
  <si>
    <t xml:space="preserve"> 762421221</t>
  </si>
  <si>
    <t xml:space="preserve">Montáž obloženia stropov alebo strešných podhľadov doskami tvrdými drevotrieskovými na pero a drážku   </t>
  </si>
  <si>
    <t xml:space="preserve"> 998762202</t>
  </si>
  <si>
    <t xml:space="preserve">Presun hmôt pre konštrukcie tesárske v objektoch výšky do 12 m   </t>
  </si>
  <si>
    <t xml:space="preserve"> 5534372111,1</t>
  </si>
  <si>
    <t xml:space="preserve">Kotva tyčová D 16 mm, matica podložky   </t>
  </si>
  <si>
    <t xml:space="preserve"> 5534372112,1</t>
  </si>
  <si>
    <t xml:space="preserve">Zavitová tyč  D 14 mm, matica podložky   </t>
  </si>
  <si>
    <t xml:space="preserve"> 762341001</t>
  </si>
  <si>
    <t xml:space="preserve">Montáž debnenia jednoduchých striech, na kontralaty drevotrieskovými OSB doskami na zráz   </t>
  </si>
  <si>
    <t xml:space="preserve"> 762341201</t>
  </si>
  <si>
    <t xml:space="preserve">Montáž latovania jednoduchých striech pre sklon do 60°   </t>
  </si>
  <si>
    <t xml:space="preserve"> 762341251</t>
  </si>
  <si>
    <t xml:space="preserve">Montáž kontralát pre sklon do 22°   </t>
  </si>
  <si>
    <t>S/S80</t>
  </si>
  <si>
    <t xml:space="preserve"> 6051528000</t>
  </si>
  <si>
    <t xml:space="preserve">Hranol mäkké rezivo - omietané smrek   </t>
  </si>
  <si>
    <t xml:space="preserve"> 6053340500</t>
  </si>
  <si>
    <t xml:space="preserve">Laty smrek akosť I do 25cm2 L=201-300 cm   </t>
  </si>
  <si>
    <t xml:space="preserve"> 6072627200</t>
  </si>
  <si>
    <t xml:space="preserve">Doska OSB 3 Superfinish ECO P+D alebo ekvivalent nebrúsené hr. 15 mm, 2500x1250 mm   </t>
  </si>
  <si>
    <t>764/A 6</t>
  </si>
  <si>
    <t xml:space="preserve"> 764711113</t>
  </si>
  <si>
    <t xml:space="preserve">Oplechovanie parapetov z plechu  r.š. 200 mm   </t>
  </si>
  <si>
    <t xml:space="preserve"> 764731114</t>
  </si>
  <si>
    <t xml:space="preserve">Oplechovanie múrov, atík, nadmuroviek z plechov rš. 400 mm   </t>
  </si>
  <si>
    <t xml:space="preserve"> 764751112</t>
  </si>
  <si>
    <t xml:space="preserve">Odpadová rúra kruhová D 100 mm   </t>
  </si>
  <si>
    <t xml:space="preserve"> 764751132</t>
  </si>
  <si>
    <t xml:space="preserve">Koleno odpadovej rúry D 100 mm   </t>
  </si>
  <si>
    <t xml:space="preserve"> 764751142</t>
  </si>
  <si>
    <t xml:space="preserve">Výtokové koleno potrubia D 100 mm   </t>
  </si>
  <si>
    <t xml:space="preserve"> 764751166</t>
  </si>
  <si>
    <t xml:space="preserve">Medzikus k odkvapovej rúre D 100 mm   </t>
  </si>
  <si>
    <t xml:space="preserve"> 764761122</t>
  </si>
  <si>
    <t xml:space="preserve">Žľab pododkvapový polkruhový R 150 mm, vrátane čela, hákov, rohov, kútov   </t>
  </si>
  <si>
    <t xml:space="preserve"> 764761232</t>
  </si>
  <si>
    <t xml:space="preserve">Žľabový kotlík k polkruhovým žľabom D 150 mm   </t>
  </si>
  <si>
    <t>764/A 7</t>
  </si>
  <si>
    <t xml:space="preserve"> 998764201</t>
  </si>
  <si>
    <t xml:space="preserve">Presun hmôt pre konštrukcie klampiarske v objektoch výšky do 6 m   </t>
  </si>
  <si>
    <t xml:space="preserve"> 764171263</t>
  </si>
  <si>
    <t xml:space="preserve">Krytina- odkvapové lemovanie, sklon strechy do 30°   </t>
  </si>
  <si>
    <t xml:space="preserve"> 764171269</t>
  </si>
  <si>
    <t xml:space="preserve">Krytina  - sneholap korunkový   </t>
  </si>
  <si>
    <t xml:space="preserve"> 764171709</t>
  </si>
  <si>
    <t xml:space="preserve">Krytina - trapézový systém T-35, šírka 1025 mm, hr. 0,5 mm, sklon strechy do 30°   </t>
  </si>
  <si>
    <t xml:space="preserve"> 764171733</t>
  </si>
  <si>
    <t xml:space="preserve">Krytina trapézový systém - hrebene z hrebenáčov s vetracím pásom, sklon strechy do 30°   </t>
  </si>
  <si>
    <t xml:space="preserve"> 764171736</t>
  </si>
  <si>
    <t xml:space="preserve">Krytina trapézový systém - napojenie plechu na múr, sklon strechy do 30°   </t>
  </si>
  <si>
    <t xml:space="preserve"> 764171750</t>
  </si>
  <si>
    <t xml:space="preserve">Krytina trapézový systém - záveterná lišta, sklon strechy do 30°   </t>
  </si>
  <si>
    <t>766/A 1</t>
  </si>
  <si>
    <t xml:space="preserve"> 766641161</t>
  </si>
  <si>
    <t xml:space="preserve">Montáž dverí plastových, vchodových, 1 m obvodu dverí   </t>
  </si>
  <si>
    <t xml:space="preserve"> 766694142</t>
  </si>
  <si>
    <t xml:space="preserve">Montáž parapetnej dosky plastovej šírky do 300 mm, dĺžky 1000-1600 mm   </t>
  </si>
  <si>
    <t xml:space="preserve"> 998766201</t>
  </si>
  <si>
    <t xml:space="preserve">Presun hmot pre konštrukcie stolárske v objektoch výšky do 6 m   </t>
  </si>
  <si>
    <t xml:space="preserve"> 6114123501,1</t>
  </si>
  <si>
    <t xml:space="preserve">Plastové dvere - 1050 x 2100 mm   </t>
  </si>
  <si>
    <t xml:space="preserve"> 6114123832,1</t>
  </si>
  <si>
    <t xml:space="preserve">Plastové okno - 1200x1500 mm, izolačné trojsklo   </t>
  </si>
  <si>
    <t xml:space="preserve"> 766621400</t>
  </si>
  <si>
    <t xml:space="preserve">Montáž okien plastových   </t>
  </si>
  <si>
    <t xml:space="preserve"> 6119000960</t>
  </si>
  <si>
    <t xml:space="preserve">Vnútorné parapetné dosky plastové komôrkové,B=200mm biela   </t>
  </si>
  <si>
    <t>767/A 3</t>
  </si>
  <si>
    <t xml:space="preserve"> 998767201</t>
  </si>
  <si>
    <t xml:space="preserve">Presun hmôt pre kovové stavebné doplnkové konštrukcie v objektoch výšky do 6 m   </t>
  </si>
  <si>
    <t xml:space="preserve"> 5534371541,1</t>
  </si>
  <si>
    <t xml:space="preserve">Sekčné garážové vráta - 4500x2750 mm   </t>
  </si>
  <si>
    <t xml:space="preserve"> 767658113,1</t>
  </si>
  <si>
    <t xml:space="preserve">Montáž vrát sekčných sklopných pod strop plochy nad 9 do 13 m2   </t>
  </si>
  <si>
    <t>783/A 1</t>
  </si>
  <si>
    <t xml:space="preserve"> 783782203</t>
  </si>
  <si>
    <t xml:space="preserve">Nátery tesárskych konštrukcií povrchová impregnácia   </t>
  </si>
  <si>
    <t>784/A 1</t>
  </si>
  <si>
    <t xml:space="preserve"> 784452271</t>
  </si>
  <si>
    <t xml:space="preserve">Maľby z maliarskych zmesí, ručne nanášané dvojnásobné základné na podklad jemnozrnný výšky do 3,80 m   </t>
  </si>
  <si>
    <t xml:space="preserve"> 784452371</t>
  </si>
  <si>
    <t xml:space="preserve">Maľby z maliarskych zmesí, ručne nanášané tónované dvojnásobné na jemnozrnný podklad výšky do 3,80 m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</si>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</sst>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1" fillId="0" borderId="91" xfId="0" applyFont="1" applyBorder="1"/>
    <xf numFmtId="164" fontId="11" fillId="0" borderId="91" xfId="0" applyNumberFormat="1" applyFont="1" applyBorder="1"/>
    <xf numFmtId="166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>
      <selection activeCell="A15" sqref="A15:XFD28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13654'!I154-Rekapitulácia!D7</f>
        <v>0</v>
      </c>
      <c r="C7" s="77">
        <f>'Kryci_list 13654'!J26</f>
        <v>0</v>
      </c>
      <c r="D7" s="77">
        <v>0</v>
      </c>
      <c r="E7" s="77">
        <f>'Kryci_list 13654'!J17</f>
        <v>0</v>
      </c>
      <c r="F7" s="77">
        <v>0</v>
      </c>
      <c r="G7" s="77">
        <f>B7+C7+D7+E7+F7</f>
        <v>0</v>
      </c>
      <c r="K7">
        <f>'SO 13654'!K154</f>
        <v>0</v>
      </c>
      <c r="Q7">
        <v>30.126000000000001</v>
      </c>
    </row>
    <row r="8" spans="1:26" x14ac:dyDescent="0.25">
      <c r="A8" s="184" t="s">
        <v>308</v>
      </c>
      <c r="B8" s="185">
        <f>SUM(B7:B7)</f>
        <v>0</v>
      </c>
      <c r="C8" s="185">
        <f>SUM(C7:C7)</f>
        <v>0</v>
      </c>
      <c r="D8" s="185">
        <f>SUM(D7:D7)</f>
        <v>0</v>
      </c>
      <c r="E8" s="185">
        <f>SUM(E7:E7)</f>
        <v>0</v>
      </c>
      <c r="F8" s="185">
        <f>SUM(F7:F7)</f>
        <v>0</v>
      </c>
      <c r="G8" s="185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2" t="s">
        <v>309</v>
      </c>
      <c r="B9" s="183">
        <f>G8-SUM(Rekapitulácia!K7:'Rekapitulácia'!K7)*1</f>
        <v>0</v>
      </c>
      <c r="C9" s="183"/>
      <c r="D9" s="183"/>
      <c r="E9" s="183"/>
      <c r="F9" s="183"/>
      <c r="G9" s="183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310</v>
      </c>
      <c r="B10" s="180">
        <f>(G8-B9)</f>
        <v>0</v>
      </c>
      <c r="C10" s="180"/>
      <c r="D10" s="180"/>
      <c r="E10" s="180"/>
      <c r="F10" s="180"/>
      <c r="G10" s="180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311</v>
      </c>
      <c r="B11" s="180"/>
      <c r="C11" s="180"/>
      <c r="D11" s="180"/>
      <c r="E11" s="180"/>
      <c r="F11" s="180"/>
      <c r="G11" s="180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1"/>
      <c r="C12" s="181"/>
      <c r="D12" s="181"/>
      <c r="E12" s="181"/>
      <c r="F12" s="181"/>
      <c r="G12" s="181"/>
    </row>
    <row r="13" spans="1:26" x14ac:dyDescent="0.25">
      <c r="A13" s="10"/>
      <c r="B13" s="181"/>
      <c r="C13" s="181"/>
      <c r="D13" s="181"/>
      <c r="E13" s="181"/>
      <c r="F13" s="181"/>
      <c r="G13" s="181"/>
    </row>
    <row r="14" spans="1:26" x14ac:dyDescent="0.25">
      <c r="A14" s="10"/>
      <c r="B14" s="181"/>
      <c r="C14" s="181"/>
      <c r="D14" s="181"/>
      <c r="E14" s="181"/>
      <c r="F14" s="181"/>
      <c r="G14" s="181"/>
    </row>
    <row r="15" spans="1:26" x14ac:dyDescent="0.25">
      <c r="A15" s="10"/>
      <c r="B15" s="181"/>
      <c r="C15" s="181"/>
      <c r="D15" s="181"/>
      <c r="E15" s="181"/>
      <c r="F15" s="181"/>
      <c r="G15" s="181"/>
    </row>
    <row r="16" spans="1:26" x14ac:dyDescent="0.25">
      <c r="A16" s="10"/>
      <c r="B16" s="181"/>
      <c r="C16" s="181"/>
      <c r="D16" s="181"/>
      <c r="E16" s="181"/>
      <c r="F16" s="181"/>
      <c r="G16" s="181"/>
    </row>
    <row r="17" spans="1:7" x14ac:dyDescent="0.25">
      <c r="A17" s="10"/>
      <c r="B17" s="181"/>
      <c r="C17" s="181"/>
      <c r="D17" s="181"/>
      <c r="E17" s="181"/>
      <c r="F17" s="181"/>
      <c r="G17" s="181"/>
    </row>
    <row r="18" spans="1:7" x14ac:dyDescent="0.25">
      <c r="A18" s="10"/>
      <c r="B18" s="181"/>
      <c r="C18" s="181"/>
      <c r="D18" s="181"/>
      <c r="E18" s="181"/>
      <c r="F18" s="181"/>
      <c r="G18" s="181"/>
    </row>
    <row r="19" spans="1:7" x14ac:dyDescent="0.25">
      <c r="A19" s="10"/>
      <c r="B19" s="181"/>
      <c r="C19" s="181"/>
      <c r="D19" s="181"/>
      <c r="E19" s="181"/>
      <c r="F19" s="181"/>
      <c r="G19" s="181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B37" s="179"/>
      <c r="C37" s="179"/>
      <c r="D37" s="179"/>
      <c r="E37" s="179"/>
      <c r="F37" s="179"/>
      <c r="G37" s="179"/>
    </row>
    <row r="38" spans="1:7" x14ac:dyDescent="0.25">
      <c r="B38" s="179"/>
      <c r="C38" s="179"/>
      <c r="D38" s="179"/>
      <c r="E38" s="179"/>
      <c r="F38" s="179"/>
      <c r="G38" s="179"/>
    </row>
    <row r="39" spans="1:7" x14ac:dyDescent="0.25">
      <c r="B39" s="179"/>
      <c r="C39" s="179"/>
      <c r="D39" s="179"/>
      <c r="E39" s="179"/>
      <c r="F39" s="179"/>
      <c r="G39" s="179"/>
    </row>
    <row r="40" spans="1:7" x14ac:dyDescent="0.25">
      <c r="B40" s="179"/>
      <c r="C40" s="179"/>
      <c r="D40" s="179"/>
      <c r="E40" s="179"/>
      <c r="F40" s="179"/>
      <c r="G40" s="179"/>
    </row>
    <row r="41" spans="1:7" x14ac:dyDescent="0.25">
      <c r="B41" s="179"/>
      <c r="C41" s="179"/>
      <c r="D41" s="179"/>
      <c r="E41" s="179"/>
      <c r="F41" s="179"/>
      <c r="G41" s="179"/>
    </row>
    <row r="42" spans="1:7" x14ac:dyDescent="0.25">
      <c r="B42" s="179"/>
      <c r="C42" s="179"/>
      <c r="D42" s="179"/>
      <c r="E42" s="179"/>
      <c r="F42" s="179"/>
      <c r="G42" s="179"/>
    </row>
    <row r="43" spans="1:7" x14ac:dyDescent="0.25">
      <c r="B43" s="179"/>
      <c r="C43" s="179"/>
      <c r="D43" s="179"/>
      <c r="E43" s="179"/>
      <c r="F43" s="179"/>
      <c r="G43" s="179"/>
    </row>
    <row r="44" spans="1:7" x14ac:dyDescent="0.25">
      <c r="B44" s="179"/>
      <c r="C44" s="179"/>
      <c r="D44" s="179"/>
      <c r="E44" s="179"/>
      <c r="F44" s="179"/>
      <c r="G44" s="179"/>
    </row>
    <row r="45" spans="1:7" x14ac:dyDescent="0.25">
      <c r="B45" s="179"/>
      <c r="C45" s="179"/>
      <c r="D45" s="179"/>
      <c r="E45" s="179"/>
      <c r="F45" s="179"/>
      <c r="G45" s="179"/>
    </row>
    <row r="46" spans="1:7" x14ac:dyDescent="0.25">
      <c r="B46" s="179"/>
      <c r="C46" s="179"/>
      <c r="D46" s="179"/>
      <c r="E46" s="179"/>
      <c r="F46" s="179"/>
      <c r="G46" s="179"/>
    </row>
    <row r="47" spans="1:7" x14ac:dyDescent="0.25">
      <c r="B47" s="179"/>
      <c r="C47" s="179"/>
      <c r="D47" s="179"/>
      <c r="E47" s="179"/>
      <c r="F47" s="179"/>
      <c r="G47" s="179"/>
    </row>
    <row r="48" spans="1:7" x14ac:dyDescent="0.25">
      <c r="B48" s="179"/>
      <c r="C48" s="179"/>
      <c r="D48" s="179"/>
      <c r="E48" s="179"/>
      <c r="F48" s="179"/>
      <c r="G48" s="179"/>
    </row>
    <row r="49" spans="2:7" x14ac:dyDescent="0.25">
      <c r="B49" s="179"/>
      <c r="C49" s="179"/>
      <c r="D49" s="179"/>
      <c r="E49" s="179"/>
      <c r="F49" s="179"/>
      <c r="G49" s="179"/>
    </row>
    <row r="50" spans="2:7" x14ac:dyDescent="0.25">
      <c r="B50" s="179"/>
      <c r="C50" s="179"/>
      <c r="D50" s="179"/>
      <c r="E50" s="179"/>
      <c r="F50" s="179"/>
      <c r="G50" s="179"/>
    </row>
    <row r="51" spans="2:7" x14ac:dyDescent="0.25">
      <c r="B51" s="179"/>
      <c r="C51" s="179"/>
      <c r="D51" s="179"/>
      <c r="E51" s="179"/>
      <c r="F51" s="179"/>
      <c r="G51" s="179"/>
    </row>
    <row r="52" spans="2:7" x14ac:dyDescent="0.25">
      <c r="B52" s="179"/>
      <c r="C52" s="179"/>
      <c r="D52" s="179"/>
      <c r="E52" s="179"/>
      <c r="F52" s="179"/>
      <c r="G52" s="179"/>
    </row>
    <row r="53" spans="2:7" x14ac:dyDescent="0.25">
      <c r="B53" s="179"/>
      <c r="C53" s="179"/>
      <c r="D53" s="179"/>
      <c r="E53" s="179"/>
      <c r="F53" s="179"/>
      <c r="G53" s="179"/>
    </row>
    <row r="54" spans="2:7" x14ac:dyDescent="0.25">
      <c r="B54" s="179"/>
      <c r="C54" s="179"/>
      <c r="D54" s="179"/>
      <c r="E54" s="179"/>
      <c r="F54" s="179"/>
      <c r="G54" s="179"/>
    </row>
    <row r="55" spans="2:7" x14ac:dyDescent="0.25">
      <c r="B55" s="179"/>
      <c r="C55" s="179"/>
      <c r="D55" s="179"/>
      <c r="E55" s="179"/>
      <c r="F55" s="179"/>
      <c r="G55" s="179"/>
    </row>
    <row r="56" spans="2:7" x14ac:dyDescent="0.25">
      <c r="B56" s="179"/>
      <c r="C56" s="179"/>
      <c r="D56" s="179"/>
      <c r="E56" s="179"/>
      <c r="F56" s="179"/>
      <c r="G56" s="179"/>
    </row>
    <row r="57" spans="2:7" x14ac:dyDescent="0.25">
      <c r="B57" s="179"/>
      <c r="C57" s="179"/>
      <c r="D57" s="179"/>
      <c r="E57" s="179"/>
      <c r="F57" s="179"/>
      <c r="G57" s="179"/>
    </row>
    <row r="58" spans="2:7" x14ac:dyDescent="0.25">
      <c r="B58" s="179"/>
      <c r="C58" s="179"/>
      <c r="D58" s="179"/>
      <c r="E58" s="179"/>
      <c r="F58" s="179"/>
      <c r="G58" s="179"/>
    </row>
    <row r="59" spans="2:7" x14ac:dyDescent="0.25">
      <c r="B59" s="179"/>
      <c r="C59" s="179"/>
      <c r="D59" s="179"/>
      <c r="E59" s="179"/>
      <c r="F59" s="179"/>
      <c r="G59" s="179"/>
    </row>
    <row r="60" spans="2:7" x14ac:dyDescent="0.25">
      <c r="B60" s="179"/>
      <c r="C60" s="179"/>
      <c r="D60" s="179"/>
      <c r="E60" s="179"/>
      <c r="F60" s="179"/>
      <c r="G60" s="179"/>
    </row>
    <row r="61" spans="2:7" x14ac:dyDescent="0.25">
      <c r="B61" s="179"/>
      <c r="C61" s="179"/>
      <c r="D61" s="179"/>
      <c r="E61" s="179"/>
      <c r="F61" s="179"/>
      <c r="G61" s="179"/>
    </row>
    <row r="62" spans="2:7" x14ac:dyDescent="0.25">
      <c r="B62" s="179"/>
      <c r="C62" s="179"/>
      <c r="D62" s="179"/>
      <c r="E62" s="179"/>
      <c r="F62" s="179"/>
      <c r="G62" s="179"/>
    </row>
    <row r="63" spans="2:7" x14ac:dyDescent="0.25">
      <c r="B63" s="179"/>
      <c r="C63" s="179"/>
      <c r="D63" s="179"/>
      <c r="E63" s="179"/>
      <c r="F63" s="179"/>
      <c r="G63" s="179"/>
    </row>
    <row r="64" spans="2:7" x14ac:dyDescent="0.25">
      <c r="B64" s="179"/>
      <c r="C64" s="179"/>
      <c r="D64" s="179"/>
      <c r="E64" s="179"/>
      <c r="F64" s="179"/>
      <c r="G64" s="179"/>
    </row>
    <row r="65" spans="2:7" x14ac:dyDescent="0.25">
      <c r="B65" s="179"/>
      <c r="C65" s="179"/>
      <c r="D65" s="179"/>
      <c r="E65" s="179"/>
      <c r="F65" s="179"/>
      <c r="G65" s="179"/>
    </row>
    <row r="66" spans="2:7" x14ac:dyDescent="0.25">
      <c r="B66" s="179"/>
      <c r="C66" s="179"/>
      <c r="D66" s="179"/>
      <c r="E66" s="179"/>
      <c r="F66" s="179"/>
      <c r="G66" s="179"/>
    </row>
    <row r="67" spans="2:7" x14ac:dyDescent="0.25">
      <c r="B67" s="179"/>
      <c r="C67" s="179"/>
      <c r="D67" s="179"/>
      <c r="E67" s="179"/>
      <c r="F67" s="179"/>
      <c r="G67" s="179"/>
    </row>
    <row r="68" spans="2:7" x14ac:dyDescent="0.25">
      <c r="B68" s="179"/>
      <c r="C68" s="179"/>
      <c r="D68" s="179"/>
      <c r="E68" s="179"/>
      <c r="F68" s="179"/>
      <c r="G68" s="179"/>
    </row>
    <row r="69" spans="2:7" x14ac:dyDescent="0.25">
      <c r="B69" s="179"/>
      <c r="C69" s="179"/>
      <c r="D69" s="179"/>
      <c r="E69" s="179"/>
      <c r="F69" s="179"/>
      <c r="G69" s="179"/>
    </row>
    <row r="70" spans="2:7" x14ac:dyDescent="0.25">
      <c r="B70" s="179"/>
      <c r="C70" s="179"/>
      <c r="D70" s="179"/>
      <c r="E70" s="179"/>
      <c r="F70" s="179"/>
      <c r="G70" s="179"/>
    </row>
    <row r="71" spans="2:7" x14ac:dyDescent="0.25">
      <c r="B71" s="179"/>
      <c r="C71" s="179"/>
      <c r="D71" s="179"/>
      <c r="E71" s="179"/>
      <c r="F71" s="179"/>
      <c r="G71" s="179"/>
    </row>
    <row r="72" spans="2:7" x14ac:dyDescent="0.25">
      <c r="B72" s="179"/>
      <c r="C72" s="179"/>
      <c r="D72" s="179"/>
      <c r="E72" s="179"/>
      <c r="F72" s="179"/>
      <c r="G72" s="179"/>
    </row>
    <row r="73" spans="2:7" x14ac:dyDescent="0.25">
      <c r="B73" s="179"/>
      <c r="C73" s="179"/>
      <c r="D73" s="179"/>
      <c r="E73" s="179"/>
      <c r="F73" s="179"/>
      <c r="G73" s="179"/>
    </row>
    <row r="74" spans="2:7" x14ac:dyDescent="0.25">
      <c r="B74" s="179"/>
      <c r="C74" s="179"/>
      <c r="D74" s="179"/>
      <c r="E74" s="179"/>
      <c r="F74" s="179"/>
      <c r="G74" s="179"/>
    </row>
    <row r="75" spans="2:7" x14ac:dyDescent="0.25">
      <c r="B75" s="179"/>
      <c r="C75" s="179"/>
      <c r="D75" s="179"/>
      <c r="E75" s="179"/>
      <c r="F75" s="179"/>
      <c r="G75" s="179"/>
    </row>
    <row r="76" spans="2:7" x14ac:dyDescent="0.25">
      <c r="B76" s="179"/>
      <c r="C76" s="179"/>
      <c r="D76" s="179"/>
      <c r="E76" s="179"/>
      <c r="F76" s="179"/>
      <c r="G76" s="179"/>
    </row>
    <row r="77" spans="2:7" x14ac:dyDescent="0.25">
      <c r="B77" s="179"/>
      <c r="C77" s="179"/>
      <c r="D77" s="179"/>
      <c r="E77" s="179"/>
      <c r="F77" s="179"/>
      <c r="G77" s="179"/>
    </row>
    <row r="78" spans="2:7" x14ac:dyDescent="0.25">
      <c r="B78" s="179"/>
      <c r="C78" s="179"/>
      <c r="D78" s="179"/>
      <c r="E78" s="179"/>
      <c r="F78" s="179"/>
      <c r="G78" s="179"/>
    </row>
    <row r="79" spans="2:7" x14ac:dyDescent="0.25">
      <c r="B79" s="179"/>
      <c r="C79" s="179"/>
      <c r="D79" s="179"/>
      <c r="E79" s="179"/>
      <c r="F79" s="179"/>
      <c r="G79" s="179"/>
    </row>
    <row r="80" spans="2:7" x14ac:dyDescent="0.25">
      <c r="B80" s="179"/>
      <c r="C80" s="179"/>
      <c r="D80" s="179"/>
      <c r="E80" s="179"/>
      <c r="F80" s="179"/>
      <c r="G80" s="179"/>
    </row>
    <row r="81" spans="2:7" x14ac:dyDescent="0.25">
      <c r="B81" s="179"/>
      <c r="C81" s="179"/>
      <c r="D81" s="179"/>
      <c r="E81" s="179"/>
      <c r="F81" s="179"/>
      <c r="G81" s="179"/>
    </row>
    <row r="82" spans="2:7" x14ac:dyDescent="0.25">
      <c r="B82" s="179"/>
      <c r="C82" s="179"/>
      <c r="D82" s="179"/>
      <c r="E82" s="179"/>
      <c r="F82" s="179"/>
      <c r="G82" s="179"/>
    </row>
    <row r="83" spans="2:7" x14ac:dyDescent="0.25">
      <c r="B83" s="179"/>
      <c r="C83" s="179"/>
      <c r="D83" s="179"/>
      <c r="E83" s="179"/>
      <c r="F83" s="179"/>
      <c r="G83" s="179"/>
    </row>
    <row r="84" spans="2:7" x14ac:dyDescent="0.25">
      <c r="B84" s="179"/>
      <c r="C84" s="179"/>
      <c r="D84" s="179"/>
      <c r="E84" s="179"/>
      <c r="F84" s="179"/>
      <c r="G84" s="179"/>
    </row>
    <row r="85" spans="2:7" x14ac:dyDescent="0.25">
      <c r="B85" s="179"/>
      <c r="C85" s="179"/>
      <c r="D85" s="179"/>
      <c r="E85" s="179"/>
      <c r="F85" s="179"/>
      <c r="G85" s="179"/>
    </row>
    <row r="86" spans="2:7" x14ac:dyDescent="0.25">
      <c r="B86" s="179"/>
      <c r="C86" s="179"/>
      <c r="D86" s="179"/>
      <c r="E86" s="179"/>
      <c r="F86" s="179"/>
      <c r="G86" s="179"/>
    </row>
    <row r="87" spans="2:7" x14ac:dyDescent="0.25">
      <c r="B87" s="179"/>
      <c r="C87" s="179"/>
      <c r="D87" s="179"/>
      <c r="E87" s="179"/>
      <c r="F87" s="179"/>
      <c r="G87" s="179"/>
    </row>
    <row r="88" spans="2:7" x14ac:dyDescent="0.25">
      <c r="B88" s="179"/>
      <c r="C88" s="179"/>
      <c r="D88" s="179"/>
      <c r="E88" s="179"/>
      <c r="F88" s="179"/>
      <c r="G88" s="179"/>
    </row>
    <row r="89" spans="2:7" x14ac:dyDescent="0.25">
      <c r="B89" s="179"/>
      <c r="C89" s="179"/>
      <c r="D89" s="179"/>
      <c r="E89" s="179"/>
      <c r="F89" s="179"/>
      <c r="G89" s="179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312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13654'!D16</f>
        <v>0</v>
      </c>
      <c r="E16" s="97">
        <f>'Kryci_list 13654'!E16</f>
        <v>0</v>
      </c>
      <c r="F16" s="106">
        <f>'Kryci_list 13654'!F16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13654'!D17</f>
        <v>0</v>
      </c>
      <c r="E17" s="76">
        <f>'Kryci_list 13654'!E17</f>
        <v>0</v>
      </c>
      <c r="F17" s="81">
        <f>'Kryci_list 13654'!F17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13654'!D18</f>
        <v>0</v>
      </c>
      <c r="E18" s="77">
        <f>'Kryci_list 13654'!E18</f>
        <v>0</v>
      </c>
      <c r="F18" s="82">
        <f>'Kryci_list 13654'!F18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13654'!F22</f>
        <v>0</v>
      </c>
      <c r="G22" s="60">
        <v>16</v>
      </c>
      <c r="H22" s="115" t="s">
        <v>50</v>
      </c>
      <c r="I22" s="129"/>
      <c r="J22" s="126">
        <f>'Kryci_list 13654'!J22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13654'!F23</f>
        <v>0</v>
      </c>
      <c r="G23" s="61">
        <v>17</v>
      </c>
      <c r="H23" s="116" t="s">
        <v>51</v>
      </c>
      <c r="I23" s="129"/>
      <c r="J23" s="127">
        <f>'Kryci_list 13654'!J23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13654'!F24</f>
        <v>0</v>
      </c>
      <c r="G24" s="61">
        <v>18</v>
      </c>
      <c r="H24" s="116" t="s">
        <v>52</v>
      </c>
      <c r="I24" s="129"/>
      <c r="J24" s="127">
        <f>'Kryci_list 13654'!J24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90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6" t="s">
        <v>42</v>
      </c>
      <c r="H32" s="187"/>
      <c r="I32" s="188"/>
      <c r="J32" s="189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13654'!B19</f>
        <v>0</v>
      </c>
      <c r="E16" s="97">
        <f>'Rekap 13654'!C19</f>
        <v>0</v>
      </c>
      <c r="F16" s="106">
        <f>'Rekap 13654'!D19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>
        <f>'Rekap 13654'!B28</f>
        <v>0</v>
      </c>
      <c r="E17" s="76">
        <f>'Rekap 13654'!C28</f>
        <v>0</v>
      </c>
      <c r="F17" s="81">
        <f>'Rekap 13654'!D28</f>
        <v>0</v>
      </c>
      <c r="G17" s="61">
        <v>7</v>
      </c>
      <c r="H17" s="116" t="s">
        <v>34</v>
      </c>
      <c r="I17" s="129"/>
      <c r="J17" s="127">
        <f>'SO 13654'!Z154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13654'!K9:'SO 13654'!K153)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13654'!K9:'SO 13654'!K153)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13654'!L17</f>
        <v>0</v>
      </c>
      <c r="C11" s="157">
        <f>'SO 13654'!M17</f>
        <v>0</v>
      </c>
      <c r="D11" s="157">
        <f>'SO 13654'!I17</f>
        <v>0</v>
      </c>
      <c r="E11" s="158">
        <f>'SO 13654'!P17</f>
        <v>0</v>
      </c>
      <c r="F11" s="158">
        <f>'SO 13654'!S17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13654'!L27</f>
        <v>0</v>
      </c>
      <c r="C12" s="157">
        <f>'SO 13654'!M27</f>
        <v>0</v>
      </c>
      <c r="D12" s="157">
        <f>'SO 13654'!I27</f>
        <v>0</v>
      </c>
      <c r="E12" s="158">
        <f>'SO 13654'!P27</f>
        <v>41.74</v>
      </c>
      <c r="F12" s="158">
        <f>'SO 13654'!S27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13654'!L36</f>
        <v>0</v>
      </c>
      <c r="C13" s="157">
        <f>'SO 13654'!M36</f>
        <v>0</v>
      </c>
      <c r="D13" s="157">
        <f>'SO 13654'!I36</f>
        <v>0</v>
      </c>
      <c r="E13" s="158">
        <f>'SO 13654'!P36</f>
        <v>1.58</v>
      </c>
      <c r="F13" s="158">
        <f>'SO 13654'!S36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68</v>
      </c>
      <c r="B14" s="157">
        <f>'SO 13654'!L45</f>
        <v>0</v>
      </c>
      <c r="C14" s="157">
        <f>'SO 13654'!M45</f>
        <v>0</v>
      </c>
      <c r="D14" s="157">
        <f>'SO 13654'!I45</f>
        <v>0</v>
      </c>
      <c r="E14" s="158">
        <f>'SO 13654'!P45</f>
        <v>4.4800000000000004</v>
      </c>
      <c r="F14" s="158">
        <f>'SO 13654'!S45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69</v>
      </c>
      <c r="B15" s="157">
        <f>'SO 13654'!L53</f>
        <v>0</v>
      </c>
      <c r="C15" s="157">
        <f>'SO 13654'!M53</f>
        <v>0</v>
      </c>
      <c r="D15" s="157">
        <f>'SO 13654'!I53</f>
        <v>0</v>
      </c>
      <c r="E15" s="158">
        <f>'SO 13654'!P53</f>
        <v>18.649999999999999</v>
      </c>
      <c r="F15" s="158">
        <f>'SO 13654'!S53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70</v>
      </c>
      <c r="B16" s="157">
        <f>'SO 13654'!L67</f>
        <v>0</v>
      </c>
      <c r="C16" s="157">
        <f>'SO 13654'!M67</f>
        <v>0</v>
      </c>
      <c r="D16" s="157">
        <f>'SO 13654'!I67</f>
        <v>0</v>
      </c>
      <c r="E16" s="158">
        <f>'SO 13654'!P67</f>
        <v>1.29</v>
      </c>
      <c r="F16" s="158">
        <f>'SO 13654'!S67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71</v>
      </c>
      <c r="B17" s="157">
        <f>'SO 13654'!L82</f>
        <v>0</v>
      </c>
      <c r="C17" s="157">
        <f>'SO 13654'!M82</f>
        <v>0</v>
      </c>
      <c r="D17" s="157">
        <f>'SO 13654'!I82</f>
        <v>0</v>
      </c>
      <c r="E17" s="158">
        <f>'SO 13654'!P82</f>
        <v>4.7699999999999996</v>
      </c>
      <c r="F17" s="158">
        <f>'SO 13654'!S82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72</v>
      </c>
      <c r="B18" s="157">
        <f>'SO 13654'!L86</f>
        <v>0</v>
      </c>
      <c r="C18" s="157">
        <f>'SO 13654'!M86</f>
        <v>0</v>
      </c>
      <c r="D18" s="157">
        <f>'SO 13654'!I86</f>
        <v>0</v>
      </c>
      <c r="E18" s="158">
        <f>'SO 13654'!P86</f>
        <v>0</v>
      </c>
      <c r="F18" s="158">
        <f>'SO 13654'!S86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64</v>
      </c>
      <c r="B19" s="159">
        <f>'SO 13654'!L88</f>
        <v>0</v>
      </c>
      <c r="C19" s="159">
        <f>'SO 13654'!M88</f>
        <v>0</v>
      </c>
      <c r="D19" s="159">
        <f>'SO 13654'!I88</f>
        <v>0</v>
      </c>
      <c r="E19" s="160">
        <f>'SO 13654'!P88</f>
        <v>72.510000000000005</v>
      </c>
      <c r="F19" s="160">
        <f>'SO 13654'!S88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73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74</v>
      </c>
      <c r="B22" s="157">
        <f>'SO 13654'!L108</f>
        <v>0</v>
      </c>
      <c r="C22" s="157">
        <f>'SO 13654'!M108</f>
        <v>0</v>
      </c>
      <c r="D22" s="157">
        <f>'SO 13654'!I108</f>
        <v>0</v>
      </c>
      <c r="E22" s="158">
        <f>'SO 13654'!P108</f>
        <v>2.54</v>
      </c>
      <c r="F22" s="158">
        <f>'SO 13654'!S108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75</v>
      </c>
      <c r="B23" s="157">
        <f>'SO 13654'!L126</f>
        <v>0</v>
      </c>
      <c r="C23" s="157">
        <f>'SO 13654'!M126</f>
        <v>0</v>
      </c>
      <c r="D23" s="157">
        <f>'SO 13654'!I126</f>
        <v>0</v>
      </c>
      <c r="E23" s="158">
        <f>'SO 13654'!P126</f>
        <v>0.09</v>
      </c>
      <c r="F23" s="158">
        <f>'SO 13654'!S126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76</v>
      </c>
      <c r="B24" s="157">
        <f>'SO 13654'!L136</f>
        <v>0</v>
      </c>
      <c r="C24" s="157">
        <f>'SO 13654'!M136</f>
        <v>0</v>
      </c>
      <c r="D24" s="157">
        <f>'SO 13654'!I136</f>
        <v>0</v>
      </c>
      <c r="E24" s="158">
        <f>'SO 13654'!P136</f>
        <v>0</v>
      </c>
      <c r="F24" s="158">
        <f>'SO 13654'!S136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77</v>
      </c>
      <c r="B25" s="157">
        <f>'SO 13654'!L142</f>
        <v>0</v>
      </c>
      <c r="C25" s="157">
        <f>'SO 13654'!M142</f>
        <v>0</v>
      </c>
      <c r="D25" s="157">
        <f>'SO 13654'!I142</f>
        <v>0</v>
      </c>
      <c r="E25" s="158">
        <f>'SO 13654'!P142</f>
        <v>0</v>
      </c>
      <c r="F25" s="158">
        <f>'SO 13654'!S142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78</v>
      </c>
      <c r="B26" s="157">
        <f>'SO 13654'!L146</f>
        <v>0</v>
      </c>
      <c r="C26" s="157">
        <f>'SO 13654'!M146</f>
        <v>0</v>
      </c>
      <c r="D26" s="157">
        <f>'SO 13654'!I146</f>
        <v>0</v>
      </c>
      <c r="E26" s="158">
        <f>'SO 13654'!P146</f>
        <v>0.06</v>
      </c>
      <c r="F26" s="158">
        <f>'SO 13654'!S146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79</v>
      </c>
      <c r="B27" s="157">
        <f>'SO 13654'!L151</f>
        <v>0</v>
      </c>
      <c r="C27" s="157">
        <f>'SO 13654'!M151</f>
        <v>0</v>
      </c>
      <c r="D27" s="157">
        <f>'SO 13654'!I151</f>
        <v>0</v>
      </c>
      <c r="E27" s="158">
        <f>'SO 13654'!P151</f>
        <v>0.05</v>
      </c>
      <c r="F27" s="158">
        <f>'SO 13654'!S151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2" t="s">
        <v>73</v>
      </c>
      <c r="B28" s="159">
        <f>'SO 13654'!L153</f>
        <v>0</v>
      </c>
      <c r="C28" s="159">
        <f>'SO 13654'!M153</f>
        <v>0</v>
      </c>
      <c r="D28" s="159">
        <f>'SO 13654'!I153</f>
        <v>0</v>
      </c>
      <c r="E28" s="160">
        <f>'SO 13654'!P153</f>
        <v>2.74</v>
      </c>
      <c r="F28" s="160">
        <f>'SO 13654'!S153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2" t="s">
        <v>80</v>
      </c>
      <c r="B30" s="159">
        <f>'SO 13654'!L154</f>
        <v>0</v>
      </c>
      <c r="C30" s="159">
        <f>'SO 13654'!M154</f>
        <v>0</v>
      </c>
      <c r="D30" s="159">
        <f>'SO 13654'!I154</f>
        <v>0</v>
      </c>
      <c r="E30" s="160">
        <f>'SO 13654'!P154</f>
        <v>75.25</v>
      </c>
      <c r="F30" s="160">
        <f>'SO 13654'!S154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"/>
  <sheetViews>
    <sheetView workbookViewId="0">
      <pane ySplit="8" topLeftCell="A117" activePane="bottomLeft" state="frozen"/>
      <selection pane="bottomLeft" activeCell="G150" sqref="G11:G150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21</v>
      </c>
      <c r="B1" s="3"/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25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24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81</v>
      </c>
      <c r="B8" s="164" t="s">
        <v>82</v>
      </c>
      <c r="C8" s="164" t="s">
        <v>83</v>
      </c>
      <c r="D8" s="164" t="s">
        <v>84</v>
      </c>
      <c r="E8" s="164" t="s">
        <v>85</v>
      </c>
      <c r="F8" s="164" t="s">
        <v>86</v>
      </c>
      <c r="G8" s="164" t="s">
        <v>87</v>
      </c>
      <c r="H8" s="164" t="s">
        <v>54</v>
      </c>
      <c r="I8" s="164" t="s">
        <v>88</v>
      </c>
      <c r="J8" s="164"/>
      <c r="K8" s="164"/>
      <c r="L8" s="164"/>
      <c r="M8" s="164"/>
      <c r="N8" s="164"/>
      <c r="O8" s="164"/>
      <c r="P8" s="164" t="s">
        <v>89</v>
      </c>
      <c r="Q8" s="161"/>
      <c r="R8" s="161"/>
      <c r="S8" s="164" t="s">
        <v>90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91</v>
      </c>
      <c r="C11" s="172" t="s">
        <v>92</v>
      </c>
      <c r="D11" s="168" t="s">
        <v>93</v>
      </c>
      <c r="E11" s="168" t="s">
        <v>94</v>
      </c>
      <c r="F11" s="169">
        <v>91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496.86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5.46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>
        <v>2</v>
      </c>
      <c r="B12" s="168" t="s">
        <v>91</v>
      </c>
      <c r="C12" s="172" t="s">
        <v>95</v>
      </c>
      <c r="D12" s="168" t="s">
        <v>96</v>
      </c>
      <c r="E12" s="168" t="s">
        <v>94</v>
      </c>
      <c r="F12" s="169">
        <v>91</v>
      </c>
      <c r="G12" s="170"/>
      <c r="H12" s="170"/>
      <c r="I12" s="170">
        <f t="shared" si="0"/>
        <v>0</v>
      </c>
      <c r="J12" s="168">
        <f t="shared" si="1"/>
        <v>83.72</v>
      </c>
      <c r="K12" s="1">
        <f t="shared" si="2"/>
        <v>0</v>
      </c>
      <c r="L12" s="1">
        <f t="shared" si="3"/>
        <v>0</v>
      </c>
      <c r="M12" s="1"/>
      <c r="N12" s="1">
        <v>0.92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>
        <v>3</v>
      </c>
      <c r="B13" s="168" t="s">
        <v>91</v>
      </c>
      <c r="C13" s="172" t="s">
        <v>97</v>
      </c>
      <c r="D13" s="168" t="s">
        <v>98</v>
      </c>
      <c r="E13" s="168" t="s">
        <v>94</v>
      </c>
      <c r="F13" s="169">
        <v>14.45</v>
      </c>
      <c r="G13" s="170"/>
      <c r="H13" s="170"/>
      <c r="I13" s="170">
        <f t="shared" si="0"/>
        <v>0</v>
      </c>
      <c r="J13" s="168">
        <f t="shared" si="1"/>
        <v>348.25</v>
      </c>
      <c r="K13" s="1">
        <f t="shared" si="2"/>
        <v>0</v>
      </c>
      <c r="L13" s="1">
        <f t="shared" si="3"/>
        <v>0</v>
      </c>
      <c r="M13" s="1"/>
      <c r="N13" s="1">
        <v>24.1</v>
      </c>
      <c r="O13" s="1"/>
      <c r="P13" s="167"/>
      <c r="Q13" s="173"/>
      <c r="R13" s="173"/>
      <c r="S13" s="167"/>
      <c r="Z13">
        <v>0</v>
      </c>
    </row>
    <row r="14" spans="1:26" ht="35.1" customHeight="1" x14ac:dyDescent="0.25">
      <c r="A14" s="171">
        <v>4</v>
      </c>
      <c r="B14" s="168" t="s">
        <v>91</v>
      </c>
      <c r="C14" s="172" t="s">
        <v>99</v>
      </c>
      <c r="D14" s="168" t="s">
        <v>100</v>
      </c>
      <c r="E14" s="168" t="s">
        <v>94</v>
      </c>
      <c r="F14" s="169">
        <v>14.45</v>
      </c>
      <c r="G14" s="170"/>
      <c r="H14" s="170"/>
      <c r="I14" s="170">
        <f t="shared" si="0"/>
        <v>0</v>
      </c>
      <c r="J14" s="168">
        <f t="shared" si="1"/>
        <v>98.55</v>
      </c>
      <c r="K14" s="1">
        <f t="shared" si="2"/>
        <v>0</v>
      </c>
      <c r="L14" s="1">
        <f t="shared" si="3"/>
        <v>0</v>
      </c>
      <c r="M14" s="1"/>
      <c r="N14" s="1">
        <v>6.82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>
        <v>5</v>
      </c>
      <c r="B15" s="168" t="s">
        <v>91</v>
      </c>
      <c r="C15" s="172" t="s">
        <v>101</v>
      </c>
      <c r="D15" s="168" t="s">
        <v>102</v>
      </c>
      <c r="E15" s="168" t="s">
        <v>94</v>
      </c>
      <c r="F15" s="169">
        <v>105.45</v>
      </c>
      <c r="G15" s="170"/>
      <c r="H15" s="170"/>
      <c r="I15" s="170">
        <f t="shared" si="0"/>
        <v>0</v>
      </c>
      <c r="J15" s="168">
        <f t="shared" si="1"/>
        <v>484.02</v>
      </c>
      <c r="K15" s="1">
        <f t="shared" si="2"/>
        <v>0</v>
      </c>
      <c r="L15" s="1">
        <f t="shared" si="3"/>
        <v>0</v>
      </c>
      <c r="M15" s="1"/>
      <c r="N15" s="1">
        <v>4.59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>
        <v>6</v>
      </c>
      <c r="B16" s="168" t="s">
        <v>91</v>
      </c>
      <c r="C16" s="172" t="s">
        <v>103</v>
      </c>
      <c r="D16" s="168" t="s">
        <v>104</v>
      </c>
      <c r="E16" s="168" t="s">
        <v>94</v>
      </c>
      <c r="F16" s="169">
        <v>105.45</v>
      </c>
      <c r="G16" s="170"/>
      <c r="H16" s="170"/>
      <c r="I16" s="170">
        <f t="shared" si="0"/>
        <v>0</v>
      </c>
      <c r="J16" s="168">
        <f t="shared" si="1"/>
        <v>106.5</v>
      </c>
      <c r="K16" s="1">
        <f t="shared" si="2"/>
        <v>0</v>
      </c>
      <c r="L16" s="1">
        <f t="shared" si="3"/>
        <v>0</v>
      </c>
      <c r="M16" s="1"/>
      <c r="N16" s="1">
        <v>1.01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65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66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>
        <v>7</v>
      </c>
      <c r="B20" s="168" t="s">
        <v>91</v>
      </c>
      <c r="C20" s="172" t="s">
        <v>105</v>
      </c>
      <c r="D20" s="168" t="s">
        <v>106</v>
      </c>
      <c r="E20" s="168" t="s">
        <v>107</v>
      </c>
      <c r="F20" s="169">
        <v>61.75</v>
      </c>
      <c r="G20" s="170"/>
      <c r="H20" s="170"/>
      <c r="I20" s="170">
        <f t="shared" ref="I20:I26" si="4">ROUND(F20*(G20+H20),2)</f>
        <v>0</v>
      </c>
      <c r="J20" s="168">
        <f t="shared" ref="J20:J26" si="5">ROUND(F20*(N20),2)</f>
        <v>14.82</v>
      </c>
      <c r="K20" s="1">
        <f t="shared" ref="K20:K26" si="6">ROUND(F20*(O20),2)</f>
        <v>0</v>
      </c>
      <c r="L20" s="1">
        <f t="shared" ref="L20:L25" si="7">ROUND(F20*(G20),2)</f>
        <v>0</v>
      </c>
      <c r="M20" s="1"/>
      <c r="N20" s="1">
        <v>0.24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>
        <v>8</v>
      </c>
      <c r="B21" s="168" t="s">
        <v>108</v>
      </c>
      <c r="C21" s="172" t="s">
        <v>109</v>
      </c>
      <c r="D21" s="168" t="s">
        <v>110</v>
      </c>
      <c r="E21" s="168" t="s">
        <v>107</v>
      </c>
      <c r="F21" s="169">
        <v>123.5</v>
      </c>
      <c r="G21" s="170"/>
      <c r="H21" s="170"/>
      <c r="I21" s="170">
        <f t="shared" si="4"/>
        <v>0</v>
      </c>
      <c r="J21" s="168">
        <f t="shared" si="5"/>
        <v>62.99</v>
      </c>
      <c r="K21" s="1">
        <f t="shared" si="6"/>
        <v>0</v>
      </c>
      <c r="L21" s="1">
        <f t="shared" si="7"/>
        <v>0</v>
      </c>
      <c r="M21" s="1"/>
      <c r="N21" s="1">
        <v>0.51</v>
      </c>
      <c r="O21" s="1"/>
      <c r="P21" s="167">
        <f>ROUND(F21*(R21),3)</f>
        <v>4.0000000000000001E-3</v>
      </c>
      <c r="Q21" s="173"/>
      <c r="R21" s="173">
        <v>3.0000000000000001E-5</v>
      </c>
      <c r="S21" s="167"/>
      <c r="Z21">
        <v>0</v>
      </c>
    </row>
    <row r="22" spans="1:26" ht="24.95" customHeight="1" x14ac:dyDescent="0.25">
      <c r="A22" s="171">
        <v>9</v>
      </c>
      <c r="B22" s="168" t="s">
        <v>111</v>
      </c>
      <c r="C22" s="172" t="s">
        <v>112</v>
      </c>
      <c r="D22" s="168" t="s">
        <v>113</v>
      </c>
      <c r="E22" s="168" t="s">
        <v>94</v>
      </c>
      <c r="F22" s="169">
        <v>6.16</v>
      </c>
      <c r="G22" s="170"/>
      <c r="H22" s="170"/>
      <c r="I22" s="170">
        <f t="shared" si="4"/>
        <v>0</v>
      </c>
      <c r="J22" s="168">
        <f t="shared" si="5"/>
        <v>183.44</v>
      </c>
      <c r="K22" s="1">
        <f t="shared" si="6"/>
        <v>0</v>
      </c>
      <c r="L22" s="1">
        <f t="shared" si="7"/>
        <v>0</v>
      </c>
      <c r="M22" s="1"/>
      <c r="N22" s="1">
        <v>29.78</v>
      </c>
      <c r="O22" s="1"/>
      <c r="P22" s="167">
        <f>ROUND(F22*(R22),3)</f>
        <v>12.750999999999999</v>
      </c>
      <c r="Q22" s="173"/>
      <c r="R22" s="173">
        <v>2.0699999999999998</v>
      </c>
      <c r="S22" s="167"/>
      <c r="Z22">
        <v>0</v>
      </c>
    </row>
    <row r="23" spans="1:26" ht="24.95" customHeight="1" x14ac:dyDescent="0.25">
      <c r="A23" s="171">
        <v>10</v>
      </c>
      <c r="B23" s="168" t="s">
        <v>111</v>
      </c>
      <c r="C23" s="172" t="s">
        <v>114</v>
      </c>
      <c r="D23" s="168" t="s">
        <v>115</v>
      </c>
      <c r="E23" s="168" t="s">
        <v>94</v>
      </c>
      <c r="F23" s="169">
        <v>12.16</v>
      </c>
      <c r="G23" s="170"/>
      <c r="H23" s="170"/>
      <c r="I23" s="170">
        <f t="shared" si="4"/>
        <v>0</v>
      </c>
      <c r="J23" s="168">
        <f t="shared" si="5"/>
        <v>954.92</v>
      </c>
      <c r="K23" s="1">
        <f t="shared" si="6"/>
        <v>0</v>
      </c>
      <c r="L23" s="1">
        <f t="shared" si="7"/>
        <v>0</v>
      </c>
      <c r="M23" s="1"/>
      <c r="N23" s="1">
        <v>78.53</v>
      </c>
      <c r="O23" s="1"/>
      <c r="P23" s="167">
        <f>ROUND(F23*(R23),3)</f>
        <v>28.914999999999999</v>
      </c>
      <c r="Q23" s="173"/>
      <c r="R23" s="173">
        <v>2.3778966129999999</v>
      </c>
      <c r="S23" s="167"/>
      <c r="Z23">
        <v>0</v>
      </c>
    </row>
    <row r="24" spans="1:26" ht="24.95" customHeight="1" x14ac:dyDescent="0.25">
      <c r="A24" s="171">
        <v>11</v>
      </c>
      <c r="B24" s="168" t="s">
        <v>111</v>
      </c>
      <c r="C24" s="172" t="s">
        <v>116</v>
      </c>
      <c r="D24" s="168" t="s">
        <v>117</v>
      </c>
      <c r="E24" s="168" t="s">
        <v>107</v>
      </c>
      <c r="F24" s="169">
        <v>3.04</v>
      </c>
      <c r="G24" s="170"/>
      <c r="H24" s="170"/>
      <c r="I24" s="170">
        <f t="shared" si="4"/>
        <v>0</v>
      </c>
      <c r="J24" s="168">
        <f t="shared" si="5"/>
        <v>37.64</v>
      </c>
      <c r="K24" s="1">
        <f t="shared" si="6"/>
        <v>0</v>
      </c>
      <c r="L24" s="1">
        <f t="shared" si="7"/>
        <v>0</v>
      </c>
      <c r="M24" s="1"/>
      <c r="N24" s="1">
        <v>12.38</v>
      </c>
      <c r="O24" s="1"/>
      <c r="P24" s="167">
        <f>ROUND(F24*(R24),3)</f>
        <v>1.2E-2</v>
      </c>
      <c r="Q24" s="173"/>
      <c r="R24" s="173">
        <v>4.0699999999999998E-3</v>
      </c>
      <c r="S24" s="167"/>
      <c r="Z24">
        <v>0</v>
      </c>
    </row>
    <row r="25" spans="1:26" ht="24.95" customHeight="1" x14ac:dyDescent="0.25">
      <c r="A25" s="171">
        <v>12</v>
      </c>
      <c r="B25" s="168" t="s">
        <v>111</v>
      </c>
      <c r="C25" s="172" t="s">
        <v>118</v>
      </c>
      <c r="D25" s="168" t="s">
        <v>119</v>
      </c>
      <c r="E25" s="168" t="s">
        <v>107</v>
      </c>
      <c r="F25" s="169">
        <v>3.04</v>
      </c>
      <c r="G25" s="170"/>
      <c r="H25" s="170"/>
      <c r="I25" s="170">
        <f t="shared" si="4"/>
        <v>0</v>
      </c>
      <c r="J25" s="168">
        <f t="shared" si="5"/>
        <v>12.59</v>
      </c>
      <c r="K25" s="1">
        <f t="shared" si="6"/>
        <v>0</v>
      </c>
      <c r="L25" s="1">
        <f t="shared" si="7"/>
        <v>0</v>
      </c>
      <c r="M25" s="1"/>
      <c r="N25" s="1">
        <v>4.1399999999999997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>
        <v>13</v>
      </c>
      <c r="B26" s="168" t="s">
        <v>120</v>
      </c>
      <c r="C26" s="172" t="s">
        <v>121</v>
      </c>
      <c r="D26" s="168" t="s">
        <v>122</v>
      </c>
      <c r="E26" s="168" t="s">
        <v>107</v>
      </c>
      <c r="F26" s="169">
        <v>142.02500000000001</v>
      </c>
      <c r="G26" s="170"/>
      <c r="H26" s="170"/>
      <c r="I26" s="170">
        <f t="shared" si="4"/>
        <v>0</v>
      </c>
      <c r="J26" s="168">
        <f t="shared" si="5"/>
        <v>156.22999999999999</v>
      </c>
      <c r="K26" s="1">
        <f t="shared" si="6"/>
        <v>0</v>
      </c>
      <c r="L26" s="1"/>
      <c r="M26" s="1">
        <f>ROUND(F26*(G26),2)</f>
        <v>0</v>
      </c>
      <c r="N26" s="1">
        <v>1.1000000000000001</v>
      </c>
      <c r="O26" s="1"/>
      <c r="P26" s="167">
        <f>ROUND(F26*(R26),3)</f>
        <v>5.7000000000000002E-2</v>
      </c>
      <c r="Q26" s="173"/>
      <c r="R26" s="173">
        <v>4.0000000000000002E-4</v>
      </c>
      <c r="S26" s="167"/>
      <c r="Z26">
        <v>0</v>
      </c>
    </row>
    <row r="27" spans="1:26" x14ac:dyDescent="0.25">
      <c r="A27" s="156"/>
      <c r="B27" s="156"/>
      <c r="C27" s="156"/>
      <c r="D27" s="156" t="s">
        <v>66</v>
      </c>
      <c r="E27" s="156"/>
      <c r="F27" s="167"/>
      <c r="G27" s="159"/>
      <c r="H27" s="159">
        <f>ROUND((SUM(M19:M26))/1,2)</f>
        <v>0</v>
      </c>
      <c r="I27" s="159">
        <f>ROUND((SUM(I19:I26))/1,2)</f>
        <v>0</v>
      </c>
      <c r="J27" s="156"/>
      <c r="K27" s="156"/>
      <c r="L27" s="156">
        <f>ROUND((SUM(L19:L26))/1,2)</f>
        <v>0</v>
      </c>
      <c r="M27" s="156">
        <f>ROUND((SUM(M19:M26))/1,2)</f>
        <v>0</v>
      </c>
      <c r="N27" s="156"/>
      <c r="O27" s="156"/>
      <c r="P27" s="174">
        <f>ROUND((SUM(P19:P26))/1,2)</f>
        <v>41.74</v>
      </c>
      <c r="Q27" s="153"/>
      <c r="R27" s="153"/>
      <c r="S27" s="174">
        <f>ROUND((SUM(S19:S26))/1,2)</f>
        <v>0</v>
      </c>
      <c r="T27" s="153"/>
      <c r="U27" s="153"/>
      <c r="V27" s="153"/>
      <c r="W27" s="153"/>
      <c r="X27" s="153"/>
      <c r="Y27" s="153"/>
      <c r="Z27" s="153"/>
    </row>
    <row r="28" spans="1:26" x14ac:dyDescent="0.25">
      <c r="A28" s="1"/>
      <c r="B28" s="1"/>
      <c r="C28" s="1"/>
      <c r="D28" s="1"/>
      <c r="E28" s="1"/>
      <c r="F28" s="163"/>
      <c r="G28" s="149"/>
      <c r="H28" s="149"/>
      <c r="I28" s="149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56"/>
      <c r="B29" s="156"/>
      <c r="C29" s="156"/>
      <c r="D29" s="156" t="s">
        <v>67</v>
      </c>
      <c r="E29" s="156"/>
      <c r="F29" s="167"/>
      <c r="G29" s="157"/>
      <c r="H29" s="157"/>
      <c r="I29" s="157"/>
      <c r="J29" s="156"/>
      <c r="K29" s="156"/>
      <c r="L29" s="156"/>
      <c r="M29" s="156"/>
      <c r="N29" s="156"/>
      <c r="O29" s="156"/>
      <c r="P29" s="156"/>
      <c r="Q29" s="153"/>
      <c r="R29" s="153"/>
      <c r="S29" s="156"/>
      <c r="T29" s="153"/>
      <c r="U29" s="153"/>
      <c r="V29" s="153"/>
      <c r="W29" s="153"/>
      <c r="X29" s="153"/>
      <c r="Y29" s="153"/>
      <c r="Z29" s="153"/>
    </row>
    <row r="30" spans="1:26" ht="24.95" customHeight="1" x14ac:dyDescent="0.25">
      <c r="A30" s="171">
        <v>14</v>
      </c>
      <c r="B30" s="168" t="s">
        <v>111</v>
      </c>
      <c r="C30" s="172" t="s">
        <v>123</v>
      </c>
      <c r="D30" s="168" t="s">
        <v>124</v>
      </c>
      <c r="E30" s="168" t="s">
        <v>125</v>
      </c>
      <c r="F30" s="169">
        <v>4</v>
      </c>
      <c r="G30" s="170"/>
      <c r="H30" s="170"/>
      <c r="I30" s="170">
        <f t="shared" ref="I30:I35" si="8">ROUND(F30*(G30+H30),2)</f>
        <v>0</v>
      </c>
      <c r="J30" s="168">
        <f t="shared" ref="J30:J35" si="9">ROUND(F30*(N30),2)</f>
        <v>68.56</v>
      </c>
      <c r="K30" s="1">
        <f t="shared" ref="K30:K35" si="10">ROUND(F30*(O30),2)</f>
        <v>0</v>
      </c>
      <c r="L30" s="1">
        <f t="shared" ref="L30:L35" si="11">ROUND(F30*(G30),2)</f>
        <v>0</v>
      </c>
      <c r="M30" s="1"/>
      <c r="N30" s="1">
        <v>17.14</v>
      </c>
      <c r="O30" s="1"/>
      <c r="P30" s="167">
        <f>ROUND(F30*(R30),3)</f>
        <v>9.1999999999999998E-2</v>
      </c>
      <c r="Q30" s="173"/>
      <c r="R30" s="173">
        <v>2.3025500000000001E-2</v>
      </c>
      <c r="S30" s="167"/>
      <c r="Z30">
        <v>0</v>
      </c>
    </row>
    <row r="31" spans="1:26" ht="24.95" customHeight="1" x14ac:dyDescent="0.25">
      <c r="A31" s="171">
        <v>15</v>
      </c>
      <c r="B31" s="168" t="s">
        <v>111</v>
      </c>
      <c r="C31" s="172" t="s">
        <v>126</v>
      </c>
      <c r="D31" s="168" t="s">
        <v>127</v>
      </c>
      <c r="E31" s="168" t="s">
        <v>94</v>
      </c>
      <c r="F31" s="169">
        <v>0.62</v>
      </c>
      <c r="G31" s="170"/>
      <c r="H31" s="170"/>
      <c r="I31" s="170">
        <f t="shared" si="8"/>
        <v>0</v>
      </c>
      <c r="J31" s="168">
        <f t="shared" si="9"/>
        <v>65.010000000000005</v>
      </c>
      <c r="K31" s="1">
        <f t="shared" si="10"/>
        <v>0</v>
      </c>
      <c r="L31" s="1">
        <f t="shared" si="11"/>
        <v>0</v>
      </c>
      <c r="M31" s="1"/>
      <c r="N31" s="1">
        <v>104.85</v>
      </c>
      <c r="O31" s="1"/>
      <c r="P31" s="167">
        <f>ROUND(F31*(R31),3)</f>
        <v>1.3720000000000001</v>
      </c>
      <c r="Q31" s="173"/>
      <c r="R31" s="173">
        <v>2.2121599999999999</v>
      </c>
      <c r="S31" s="167"/>
      <c r="Z31">
        <v>0</v>
      </c>
    </row>
    <row r="32" spans="1:26" ht="24.95" customHeight="1" x14ac:dyDescent="0.25">
      <c r="A32" s="171">
        <v>16</v>
      </c>
      <c r="B32" s="168" t="s">
        <v>111</v>
      </c>
      <c r="C32" s="172" t="s">
        <v>128</v>
      </c>
      <c r="D32" s="168" t="s">
        <v>129</v>
      </c>
      <c r="E32" s="168" t="s">
        <v>107</v>
      </c>
      <c r="F32" s="169">
        <v>5.97</v>
      </c>
      <c r="G32" s="170"/>
      <c r="H32" s="170"/>
      <c r="I32" s="170">
        <f t="shared" si="8"/>
        <v>0</v>
      </c>
      <c r="J32" s="168">
        <f t="shared" si="9"/>
        <v>100.65</v>
      </c>
      <c r="K32" s="1">
        <f t="shared" si="10"/>
        <v>0</v>
      </c>
      <c r="L32" s="1">
        <f t="shared" si="11"/>
        <v>0</v>
      </c>
      <c r="M32" s="1"/>
      <c r="N32" s="1">
        <v>16.86</v>
      </c>
      <c r="O32" s="1"/>
      <c r="P32" s="167">
        <f>ROUND(F32*(R32),3)</f>
        <v>4.2999999999999997E-2</v>
      </c>
      <c r="Q32" s="173"/>
      <c r="R32" s="173">
        <v>7.2500000000000004E-3</v>
      </c>
      <c r="S32" s="167"/>
      <c r="Z32">
        <v>0</v>
      </c>
    </row>
    <row r="33" spans="1:26" ht="24.95" customHeight="1" x14ac:dyDescent="0.25">
      <c r="A33" s="171">
        <v>17</v>
      </c>
      <c r="B33" s="168" t="s">
        <v>111</v>
      </c>
      <c r="C33" s="172" t="s">
        <v>130</v>
      </c>
      <c r="D33" s="168" t="s">
        <v>131</v>
      </c>
      <c r="E33" s="168" t="s">
        <v>107</v>
      </c>
      <c r="F33" s="169">
        <v>5.97</v>
      </c>
      <c r="G33" s="170"/>
      <c r="H33" s="170"/>
      <c r="I33" s="170">
        <f t="shared" si="8"/>
        <v>0</v>
      </c>
      <c r="J33" s="168">
        <f t="shared" si="9"/>
        <v>36.83</v>
      </c>
      <c r="K33" s="1">
        <f t="shared" si="10"/>
        <v>0</v>
      </c>
      <c r="L33" s="1">
        <f t="shared" si="11"/>
        <v>0</v>
      </c>
      <c r="M33" s="1"/>
      <c r="N33" s="1">
        <v>6.17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>
        <v>18</v>
      </c>
      <c r="B34" s="168" t="s">
        <v>111</v>
      </c>
      <c r="C34" s="172" t="s">
        <v>132</v>
      </c>
      <c r="D34" s="168" t="s">
        <v>133</v>
      </c>
      <c r="E34" s="168" t="s">
        <v>134</v>
      </c>
      <c r="F34" s="169">
        <v>7.1999999999999995E-2</v>
      </c>
      <c r="G34" s="170"/>
      <c r="H34" s="170"/>
      <c r="I34" s="170">
        <f t="shared" si="8"/>
        <v>0</v>
      </c>
      <c r="J34" s="168">
        <f t="shared" si="9"/>
        <v>97.74</v>
      </c>
      <c r="K34" s="1">
        <f t="shared" si="10"/>
        <v>0</v>
      </c>
      <c r="L34" s="1">
        <f t="shared" si="11"/>
        <v>0</v>
      </c>
      <c r="M34" s="1"/>
      <c r="N34" s="1">
        <v>1357.46</v>
      </c>
      <c r="O34" s="1"/>
      <c r="P34" s="167">
        <f>ROUND(F34*(R34),3)</f>
        <v>7.2999999999999995E-2</v>
      </c>
      <c r="Q34" s="173"/>
      <c r="R34" s="173">
        <v>1.0118199999999999</v>
      </c>
      <c r="S34" s="167"/>
      <c r="Z34">
        <v>0</v>
      </c>
    </row>
    <row r="35" spans="1:26" ht="35.1" customHeight="1" x14ac:dyDescent="0.25">
      <c r="A35" s="171">
        <v>19</v>
      </c>
      <c r="B35" s="168" t="s">
        <v>135</v>
      </c>
      <c r="C35" s="172" t="s">
        <v>136</v>
      </c>
      <c r="D35" s="168" t="s">
        <v>137</v>
      </c>
      <c r="E35" s="168" t="s">
        <v>94</v>
      </c>
      <c r="F35" s="169">
        <v>29.27</v>
      </c>
      <c r="G35" s="170"/>
      <c r="H35" s="170"/>
      <c r="I35" s="170">
        <f t="shared" si="8"/>
        <v>0</v>
      </c>
      <c r="J35" s="168">
        <f t="shared" si="9"/>
        <v>4381.13</v>
      </c>
      <c r="K35" s="1">
        <f t="shared" si="10"/>
        <v>0</v>
      </c>
      <c r="L35" s="1">
        <f t="shared" si="11"/>
        <v>0</v>
      </c>
      <c r="M35" s="1"/>
      <c r="N35" s="1">
        <v>149.68</v>
      </c>
      <c r="O35" s="1"/>
      <c r="P35" s="167"/>
      <c r="Q35" s="173"/>
      <c r="R35" s="173"/>
      <c r="S35" s="167"/>
      <c r="Z35">
        <v>0</v>
      </c>
    </row>
    <row r="36" spans="1:26" x14ac:dyDescent="0.25">
      <c r="A36" s="156"/>
      <c r="B36" s="156"/>
      <c r="C36" s="156"/>
      <c r="D36" s="156" t="s">
        <v>67</v>
      </c>
      <c r="E36" s="156"/>
      <c r="F36" s="167"/>
      <c r="G36" s="159"/>
      <c r="H36" s="159">
        <f>ROUND((SUM(M29:M35))/1,2)</f>
        <v>0</v>
      </c>
      <c r="I36" s="159">
        <f>ROUND((SUM(I29:I35))/1,2)</f>
        <v>0</v>
      </c>
      <c r="J36" s="156"/>
      <c r="K36" s="156"/>
      <c r="L36" s="156">
        <f>ROUND((SUM(L29:L35))/1,2)</f>
        <v>0</v>
      </c>
      <c r="M36" s="156">
        <f>ROUND((SUM(M29:M35))/1,2)</f>
        <v>0</v>
      </c>
      <c r="N36" s="156"/>
      <c r="O36" s="156"/>
      <c r="P36" s="174">
        <f>ROUND((SUM(P29:P35))/1,2)</f>
        <v>1.58</v>
      </c>
      <c r="Q36" s="153"/>
      <c r="R36" s="153"/>
      <c r="S36" s="174">
        <f>ROUND((SUM(S29:S35))/1,2)</f>
        <v>0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68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>
        <v>20</v>
      </c>
      <c r="B39" s="168" t="s">
        <v>111</v>
      </c>
      <c r="C39" s="172" t="s">
        <v>138</v>
      </c>
      <c r="D39" s="168" t="s">
        <v>139</v>
      </c>
      <c r="E39" s="168" t="s">
        <v>94</v>
      </c>
      <c r="F39" s="169">
        <v>1.952</v>
      </c>
      <c r="G39" s="170"/>
      <c r="H39" s="170"/>
      <c r="I39" s="170">
        <f t="shared" ref="I39:I44" si="12">ROUND(F39*(G39+H39),2)</f>
        <v>0</v>
      </c>
      <c r="J39" s="168">
        <f t="shared" ref="J39:J44" si="13">ROUND(F39*(N39),2)</f>
        <v>201.72</v>
      </c>
      <c r="K39" s="1">
        <f t="shared" ref="K39:K44" si="14">ROUND(F39*(O39),2)</f>
        <v>0</v>
      </c>
      <c r="L39" s="1">
        <f>ROUND(F39*(G39),2)</f>
        <v>0</v>
      </c>
      <c r="M39" s="1"/>
      <c r="N39" s="1">
        <v>103.34</v>
      </c>
      <c r="O39" s="1"/>
      <c r="P39" s="167">
        <f>ROUND(F39*(R39),3)</f>
        <v>4.415</v>
      </c>
      <c r="Q39" s="173"/>
      <c r="R39" s="173">
        <v>2.2618500000000004</v>
      </c>
      <c r="S39" s="167"/>
      <c r="Z39">
        <v>0</v>
      </c>
    </row>
    <row r="40" spans="1:26" ht="24.95" customHeight="1" x14ac:dyDescent="0.25">
      <c r="A40" s="171">
        <v>21</v>
      </c>
      <c r="B40" s="168" t="s">
        <v>111</v>
      </c>
      <c r="C40" s="172" t="s">
        <v>140</v>
      </c>
      <c r="D40" s="168" t="s">
        <v>141</v>
      </c>
      <c r="E40" s="168" t="s">
        <v>107</v>
      </c>
      <c r="F40" s="169">
        <v>14.456</v>
      </c>
      <c r="G40" s="170"/>
      <c r="H40" s="170"/>
      <c r="I40" s="170">
        <f t="shared" si="12"/>
        <v>0</v>
      </c>
      <c r="J40" s="168">
        <f t="shared" si="13"/>
        <v>115.79</v>
      </c>
      <c r="K40" s="1">
        <f t="shared" si="14"/>
        <v>0</v>
      </c>
      <c r="L40" s="1">
        <f>ROUND(F40*(G40),2)</f>
        <v>0</v>
      </c>
      <c r="M40" s="1"/>
      <c r="N40" s="1">
        <v>8.01</v>
      </c>
      <c r="O40" s="1"/>
      <c r="P40" s="167">
        <f>ROUND(F40*(R40),3)</f>
        <v>4.9000000000000002E-2</v>
      </c>
      <c r="Q40" s="173"/>
      <c r="R40" s="173">
        <v>3.4100000000000003E-3</v>
      </c>
      <c r="S40" s="167"/>
      <c r="Z40">
        <v>0</v>
      </c>
    </row>
    <row r="41" spans="1:26" ht="24.95" customHeight="1" x14ac:dyDescent="0.25">
      <c r="A41" s="171">
        <v>22</v>
      </c>
      <c r="B41" s="168" t="s">
        <v>111</v>
      </c>
      <c r="C41" s="172" t="s">
        <v>142</v>
      </c>
      <c r="D41" s="168" t="s">
        <v>143</v>
      </c>
      <c r="E41" s="168" t="s">
        <v>107</v>
      </c>
      <c r="F41" s="169">
        <v>14.456</v>
      </c>
      <c r="G41" s="170"/>
      <c r="H41" s="170"/>
      <c r="I41" s="170">
        <f t="shared" si="12"/>
        <v>0</v>
      </c>
      <c r="J41" s="168">
        <f t="shared" si="13"/>
        <v>43.51</v>
      </c>
      <c r="K41" s="1">
        <f t="shared" si="14"/>
        <v>0</v>
      </c>
      <c r="L41" s="1">
        <f>ROUND(F41*(G41),2)</f>
        <v>0</v>
      </c>
      <c r="M41" s="1"/>
      <c r="N41" s="1">
        <v>3.01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>
        <v>23</v>
      </c>
      <c r="B42" s="168" t="s">
        <v>111</v>
      </c>
      <c r="C42" s="172" t="s">
        <v>144</v>
      </c>
      <c r="D42" s="168" t="s">
        <v>145</v>
      </c>
      <c r="E42" s="168" t="s">
        <v>134</v>
      </c>
      <c r="F42" s="169">
        <v>8.0000000000000002E-3</v>
      </c>
      <c r="G42" s="170"/>
      <c r="H42" s="170"/>
      <c r="I42" s="170">
        <f t="shared" si="12"/>
        <v>0</v>
      </c>
      <c r="J42" s="168">
        <f t="shared" si="13"/>
        <v>10.5</v>
      </c>
      <c r="K42" s="1">
        <f t="shared" si="14"/>
        <v>0</v>
      </c>
      <c r="L42" s="1">
        <f>ROUND(F42*(G42),2)</f>
        <v>0</v>
      </c>
      <c r="M42" s="1"/>
      <c r="N42" s="1">
        <v>1312.41</v>
      </c>
      <c r="O42" s="1"/>
      <c r="P42" s="167">
        <f>ROUND(F42*(R42),3)</f>
        <v>8.9999999999999993E-3</v>
      </c>
      <c r="Q42" s="173"/>
      <c r="R42" s="173">
        <v>1.0675400000000002</v>
      </c>
      <c r="S42" s="167"/>
      <c r="Z42">
        <v>0</v>
      </c>
    </row>
    <row r="43" spans="1:26" ht="24.95" customHeight="1" x14ac:dyDescent="0.25">
      <c r="A43" s="171">
        <v>24</v>
      </c>
      <c r="B43" s="168" t="s">
        <v>135</v>
      </c>
      <c r="C43" s="172" t="s">
        <v>146</v>
      </c>
      <c r="D43" s="168" t="s">
        <v>147</v>
      </c>
      <c r="E43" s="168" t="s">
        <v>107</v>
      </c>
      <c r="F43" s="169">
        <v>9.5229999999999997</v>
      </c>
      <c r="G43" s="170"/>
      <c r="H43" s="170"/>
      <c r="I43" s="170">
        <f t="shared" si="12"/>
        <v>0</v>
      </c>
      <c r="J43" s="168">
        <f t="shared" si="13"/>
        <v>26.76</v>
      </c>
      <c r="K43" s="1">
        <f t="shared" si="14"/>
        <v>0</v>
      </c>
      <c r="L43" s="1">
        <f>ROUND(F43*(G43),2)</f>
        <v>0</v>
      </c>
      <c r="M43" s="1"/>
      <c r="N43" s="1">
        <v>2.81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>
        <v>25</v>
      </c>
      <c r="B44" s="168" t="s">
        <v>148</v>
      </c>
      <c r="C44" s="172" t="s">
        <v>149</v>
      </c>
      <c r="D44" s="168" t="s">
        <v>150</v>
      </c>
      <c r="E44" s="168" t="s">
        <v>107</v>
      </c>
      <c r="F44" s="169">
        <v>9.9990000000000006</v>
      </c>
      <c r="G44" s="170"/>
      <c r="H44" s="170"/>
      <c r="I44" s="170">
        <f t="shared" si="12"/>
        <v>0</v>
      </c>
      <c r="J44" s="168">
        <f t="shared" si="13"/>
        <v>75.19</v>
      </c>
      <c r="K44" s="1">
        <f t="shared" si="14"/>
        <v>0</v>
      </c>
      <c r="L44" s="1"/>
      <c r="M44" s="1">
        <f>ROUND(F44*(G44),2)</f>
        <v>0</v>
      </c>
      <c r="N44" s="1">
        <v>7.52</v>
      </c>
      <c r="O44" s="1"/>
      <c r="P44" s="167">
        <f>ROUND(F44*(R44),3)</f>
        <v>8.9999999999999993E-3</v>
      </c>
      <c r="Q44" s="173"/>
      <c r="R44" s="173">
        <v>8.9999999999999998E-4</v>
      </c>
      <c r="S44" s="167"/>
      <c r="Z44">
        <v>0</v>
      </c>
    </row>
    <row r="45" spans="1:26" x14ac:dyDescent="0.25">
      <c r="A45" s="156"/>
      <c r="B45" s="156"/>
      <c r="C45" s="156"/>
      <c r="D45" s="156" t="s">
        <v>68</v>
      </c>
      <c r="E45" s="156"/>
      <c r="F45" s="167"/>
      <c r="G45" s="159"/>
      <c r="H45" s="159">
        <f>ROUND((SUM(M38:M44))/1,2)</f>
        <v>0</v>
      </c>
      <c r="I45" s="159">
        <f>ROUND((SUM(I38:I44))/1,2)</f>
        <v>0</v>
      </c>
      <c r="J45" s="156"/>
      <c r="K45" s="156"/>
      <c r="L45" s="156">
        <f>ROUND((SUM(L38:L44))/1,2)</f>
        <v>0</v>
      </c>
      <c r="M45" s="156">
        <f>ROUND((SUM(M38:M44))/1,2)</f>
        <v>0</v>
      </c>
      <c r="N45" s="156"/>
      <c r="O45" s="156"/>
      <c r="P45" s="174">
        <f>ROUND((SUM(P38:P44))/1,2)</f>
        <v>4.4800000000000004</v>
      </c>
      <c r="Q45" s="153"/>
      <c r="R45" s="153"/>
      <c r="S45" s="174">
        <f>ROUND((SUM(S38:S44))/1,2)</f>
        <v>0</v>
      </c>
      <c r="T45" s="153"/>
      <c r="U45" s="153"/>
      <c r="V45" s="153"/>
      <c r="W45" s="153"/>
      <c r="X45" s="153"/>
      <c r="Y45" s="153"/>
      <c r="Z45" s="153"/>
    </row>
    <row r="46" spans="1:26" x14ac:dyDescent="0.25">
      <c r="A46" s="1"/>
      <c r="B46" s="1"/>
      <c r="C46" s="1"/>
      <c r="D46" s="1"/>
      <c r="E46" s="1"/>
      <c r="F46" s="163"/>
      <c r="G46" s="149"/>
      <c r="H46" s="149"/>
      <c r="I46" s="149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6"/>
      <c r="B47" s="156"/>
      <c r="C47" s="156"/>
      <c r="D47" s="156" t="s">
        <v>69</v>
      </c>
      <c r="E47" s="156"/>
      <c r="F47" s="167"/>
      <c r="G47" s="157"/>
      <c r="H47" s="157"/>
      <c r="I47" s="157"/>
      <c r="J47" s="156"/>
      <c r="K47" s="156"/>
      <c r="L47" s="156"/>
      <c r="M47" s="156"/>
      <c r="N47" s="156"/>
      <c r="O47" s="156"/>
      <c r="P47" s="156"/>
      <c r="Q47" s="153"/>
      <c r="R47" s="153"/>
      <c r="S47" s="156"/>
      <c r="T47" s="153"/>
      <c r="U47" s="153"/>
      <c r="V47" s="153"/>
      <c r="W47" s="153"/>
      <c r="X47" s="153"/>
      <c r="Y47" s="153"/>
      <c r="Z47" s="153"/>
    </row>
    <row r="48" spans="1:26" ht="24.95" customHeight="1" x14ac:dyDescent="0.25">
      <c r="A48" s="171">
        <v>26</v>
      </c>
      <c r="B48" s="168" t="s">
        <v>151</v>
      </c>
      <c r="C48" s="172" t="s">
        <v>152</v>
      </c>
      <c r="D48" s="168" t="s">
        <v>153</v>
      </c>
      <c r="E48" s="168" t="s">
        <v>107</v>
      </c>
      <c r="F48" s="169">
        <v>21.29</v>
      </c>
      <c r="G48" s="170"/>
      <c r="H48" s="170"/>
      <c r="I48" s="170">
        <f>ROUND(F48*(G48+H48),2)</f>
        <v>0</v>
      </c>
      <c r="J48" s="168">
        <f>ROUND(F48*(N48),2)</f>
        <v>193.1</v>
      </c>
      <c r="K48" s="1">
        <f>ROUND(F48*(O48),2)</f>
        <v>0</v>
      </c>
      <c r="L48" s="1">
        <f>ROUND(F48*(G48),2)</f>
        <v>0</v>
      </c>
      <c r="M48" s="1"/>
      <c r="N48" s="1">
        <v>9.07</v>
      </c>
      <c r="O48" s="1"/>
      <c r="P48" s="167">
        <f>ROUND(F48*(R48),3)</f>
        <v>12.305</v>
      </c>
      <c r="Q48" s="173"/>
      <c r="R48" s="173">
        <v>0.57797999999999994</v>
      </c>
      <c r="S48" s="167"/>
      <c r="Z48">
        <v>0</v>
      </c>
    </row>
    <row r="49" spans="1:26" ht="24.95" customHeight="1" x14ac:dyDescent="0.25">
      <c r="A49" s="171">
        <v>27</v>
      </c>
      <c r="B49" s="168" t="s">
        <v>151</v>
      </c>
      <c r="C49" s="172" t="s">
        <v>154</v>
      </c>
      <c r="D49" s="168" t="s">
        <v>155</v>
      </c>
      <c r="E49" s="168" t="s">
        <v>107</v>
      </c>
      <c r="F49" s="169">
        <v>21.29</v>
      </c>
      <c r="G49" s="170"/>
      <c r="H49" s="170"/>
      <c r="I49" s="170">
        <f>ROUND(F49*(G49+H49),2)</f>
        <v>0</v>
      </c>
      <c r="J49" s="168">
        <f>ROUND(F49*(N49),2)</f>
        <v>318.5</v>
      </c>
      <c r="K49" s="1">
        <f>ROUND(F49*(O49),2)</f>
        <v>0</v>
      </c>
      <c r="L49" s="1">
        <f>ROUND(F49*(G49),2)</f>
        <v>0</v>
      </c>
      <c r="M49" s="1"/>
      <c r="N49" s="1">
        <v>14.96</v>
      </c>
      <c r="O49" s="1"/>
      <c r="P49" s="167">
        <f>ROUND(F49*(R49),3)</f>
        <v>2.3839999999999999</v>
      </c>
      <c r="Q49" s="173"/>
      <c r="R49" s="173">
        <v>0.112</v>
      </c>
      <c r="S49" s="167"/>
      <c r="Z49">
        <v>0</v>
      </c>
    </row>
    <row r="50" spans="1:26" ht="24.95" customHeight="1" x14ac:dyDescent="0.25">
      <c r="A50" s="171">
        <v>28</v>
      </c>
      <c r="B50" s="168" t="s">
        <v>135</v>
      </c>
      <c r="C50" s="172" t="s">
        <v>156</v>
      </c>
      <c r="D50" s="168" t="s">
        <v>157</v>
      </c>
      <c r="E50" s="168" t="s">
        <v>94</v>
      </c>
      <c r="F50" s="169">
        <v>0.92</v>
      </c>
      <c r="G50" s="170"/>
      <c r="H50" s="170"/>
      <c r="I50" s="170">
        <f>ROUND(F50*(G50+H50),2)</f>
        <v>0</v>
      </c>
      <c r="J50" s="168">
        <f>ROUND(F50*(N50),2)</f>
        <v>35.880000000000003</v>
      </c>
      <c r="K50" s="1">
        <f>ROUND(F50*(O50),2)</f>
        <v>0</v>
      </c>
      <c r="L50" s="1">
        <f>ROUND(F50*(G50),2)</f>
        <v>0</v>
      </c>
      <c r="M50" s="1"/>
      <c r="N50" s="1">
        <v>39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>
        <v>29</v>
      </c>
      <c r="B51" s="168" t="s">
        <v>135</v>
      </c>
      <c r="C51" s="172" t="s">
        <v>158</v>
      </c>
      <c r="D51" s="168" t="s">
        <v>159</v>
      </c>
      <c r="E51" s="168" t="s">
        <v>107</v>
      </c>
      <c r="F51" s="169">
        <v>61.75</v>
      </c>
      <c r="G51" s="170"/>
      <c r="H51" s="170"/>
      <c r="I51" s="170">
        <f>ROUND(F51*(G51+H51),2)</f>
        <v>0</v>
      </c>
      <c r="J51" s="168">
        <f>ROUND(F51*(N51),2)</f>
        <v>1152.26</v>
      </c>
      <c r="K51" s="1">
        <f>ROUND(F51*(O51),2)</f>
        <v>0</v>
      </c>
      <c r="L51" s="1">
        <f>ROUND(F51*(G51),2)</f>
        <v>0</v>
      </c>
      <c r="M51" s="1"/>
      <c r="N51" s="1">
        <v>18.66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>
        <v>30</v>
      </c>
      <c r="B52" s="168" t="s">
        <v>160</v>
      </c>
      <c r="C52" s="172" t="s">
        <v>161</v>
      </c>
      <c r="D52" s="168" t="s">
        <v>162</v>
      </c>
      <c r="E52" s="168" t="s">
        <v>107</v>
      </c>
      <c r="F52" s="169">
        <v>21.503</v>
      </c>
      <c r="G52" s="170"/>
      <c r="H52" s="170"/>
      <c r="I52" s="170">
        <f>ROUND(F52*(G52+H52),2)</f>
        <v>0</v>
      </c>
      <c r="J52" s="168">
        <f>ROUND(F52*(N52),2)</f>
        <v>346.2</v>
      </c>
      <c r="K52" s="1">
        <f>ROUND(F52*(O52),2)</f>
        <v>0</v>
      </c>
      <c r="L52" s="1"/>
      <c r="M52" s="1">
        <f>ROUND(F52*(G52),2)</f>
        <v>0</v>
      </c>
      <c r="N52" s="1">
        <v>16.100000000000001</v>
      </c>
      <c r="O52" s="1"/>
      <c r="P52" s="167">
        <f>ROUND(F52*(R52),3)</f>
        <v>3.9569999999999999</v>
      </c>
      <c r="Q52" s="173"/>
      <c r="R52" s="173">
        <v>0.184</v>
      </c>
      <c r="S52" s="167"/>
      <c r="Z52">
        <v>0</v>
      </c>
    </row>
    <row r="53" spans="1:26" x14ac:dyDescent="0.25">
      <c r="A53" s="156"/>
      <c r="B53" s="156"/>
      <c r="C53" s="156"/>
      <c r="D53" s="156" t="s">
        <v>69</v>
      </c>
      <c r="E53" s="156"/>
      <c r="F53" s="167"/>
      <c r="G53" s="159"/>
      <c r="H53" s="159">
        <f>ROUND((SUM(M47:M52))/1,2)</f>
        <v>0</v>
      </c>
      <c r="I53" s="159">
        <f>ROUND((SUM(I47:I52))/1,2)</f>
        <v>0</v>
      </c>
      <c r="J53" s="156"/>
      <c r="K53" s="156"/>
      <c r="L53" s="156">
        <f>ROUND((SUM(L47:L52))/1,2)</f>
        <v>0</v>
      </c>
      <c r="M53" s="156">
        <f>ROUND((SUM(M47:M52))/1,2)</f>
        <v>0</v>
      </c>
      <c r="N53" s="156"/>
      <c r="O53" s="156"/>
      <c r="P53" s="174">
        <f>ROUND((SUM(P47:P52))/1,2)</f>
        <v>18.649999999999999</v>
      </c>
      <c r="Q53" s="153"/>
      <c r="R53" s="153"/>
      <c r="S53" s="174">
        <f>ROUND((SUM(S47:S52))/1,2)</f>
        <v>0</v>
      </c>
      <c r="T53" s="153"/>
      <c r="U53" s="153"/>
      <c r="V53" s="153"/>
      <c r="W53" s="153"/>
      <c r="X53" s="153"/>
      <c r="Y53" s="153"/>
      <c r="Z53" s="153"/>
    </row>
    <row r="54" spans="1:26" x14ac:dyDescent="0.25">
      <c r="A54" s="1"/>
      <c r="B54" s="1"/>
      <c r="C54" s="1"/>
      <c r="D54" s="1"/>
      <c r="E54" s="1"/>
      <c r="F54" s="163"/>
      <c r="G54" s="149"/>
      <c r="H54" s="149"/>
      <c r="I54" s="149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6"/>
      <c r="B55" s="156"/>
      <c r="C55" s="156"/>
      <c r="D55" s="156" t="s">
        <v>70</v>
      </c>
      <c r="E55" s="156"/>
      <c r="F55" s="167"/>
      <c r="G55" s="157"/>
      <c r="H55" s="157"/>
      <c r="I55" s="157"/>
      <c r="J55" s="156"/>
      <c r="K55" s="156"/>
      <c r="L55" s="156"/>
      <c r="M55" s="156"/>
      <c r="N55" s="156"/>
      <c r="O55" s="156"/>
      <c r="P55" s="156"/>
      <c r="Q55" s="153"/>
      <c r="R55" s="153"/>
      <c r="S55" s="156"/>
      <c r="T55" s="153"/>
      <c r="U55" s="153"/>
      <c r="V55" s="153"/>
      <c r="W55" s="153"/>
      <c r="X55" s="153"/>
      <c r="Y55" s="153"/>
      <c r="Z55" s="153"/>
    </row>
    <row r="56" spans="1:26" ht="24.95" customHeight="1" x14ac:dyDescent="0.25">
      <c r="A56" s="171">
        <v>31</v>
      </c>
      <c r="B56" s="168" t="s">
        <v>111</v>
      </c>
      <c r="C56" s="172" t="s">
        <v>163</v>
      </c>
      <c r="D56" s="168" t="s">
        <v>164</v>
      </c>
      <c r="E56" s="168" t="s">
        <v>107</v>
      </c>
      <c r="F56" s="169">
        <v>94.504999999999995</v>
      </c>
      <c r="G56" s="170"/>
      <c r="H56" s="170"/>
      <c r="I56" s="170">
        <f t="shared" ref="I56:I66" si="15">ROUND(F56*(G56+H56),2)</f>
        <v>0</v>
      </c>
      <c r="J56" s="168">
        <f t="shared" ref="J56:J66" si="16">ROUND(F56*(N56),2)</f>
        <v>533.95000000000005</v>
      </c>
      <c r="K56" s="1">
        <f t="shared" ref="K56:K66" si="17">ROUND(F56*(O56),2)</f>
        <v>0</v>
      </c>
      <c r="L56" s="1">
        <f t="shared" ref="L56:L66" si="18">ROUND(F56*(G56),2)</f>
        <v>0</v>
      </c>
      <c r="M56" s="1"/>
      <c r="N56" s="1">
        <v>5.65</v>
      </c>
      <c r="O56" s="1"/>
      <c r="P56" s="167">
        <f t="shared" ref="P56:P61" si="19">ROUND(F56*(R56),3)</f>
        <v>0.27200000000000002</v>
      </c>
      <c r="Q56" s="173"/>
      <c r="R56" s="173">
        <v>2.8800000000000002E-3</v>
      </c>
      <c r="S56" s="167"/>
      <c r="Z56">
        <v>0</v>
      </c>
    </row>
    <row r="57" spans="1:26" ht="24.95" customHeight="1" x14ac:dyDescent="0.25">
      <c r="A57" s="171">
        <v>32</v>
      </c>
      <c r="B57" s="168" t="s">
        <v>111</v>
      </c>
      <c r="C57" s="172" t="s">
        <v>165</v>
      </c>
      <c r="D57" s="168" t="s">
        <v>166</v>
      </c>
      <c r="E57" s="168" t="s">
        <v>107</v>
      </c>
      <c r="F57" s="169">
        <v>10.5</v>
      </c>
      <c r="G57" s="170"/>
      <c r="H57" s="170"/>
      <c r="I57" s="170">
        <f t="shared" si="15"/>
        <v>0</v>
      </c>
      <c r="J57" s="168">
        <f t="shared" si="16"/>
        <v>30.45</v>
      </c>
      <c r="K57" s="1">
        <f t="shared" si="17"/>
        <v>0</v>
      </c>
      <c r="L57" s="1">
        <f t="shared" si="18"/>
        <v>0</v>
      </c>
      <c r="M57" s="1"/>
      <c r="N57" s="1">
        <v>2.9</v>
      </c>
      <c r="O57" s="1"/>
      <c r="P57" s="167">
        <f t="shared" si="19"/>
        <v>5.0000000000000001E-3</v>
      </c>
      <c r="Q57" s="173"/>
      <c r="R57" s="173">
        <v>4.4000000000000002E-4</v>
      </c>
      <c r="S57" s="167"/>
      <c r="Z57">
        <v>0</v>
      </c>
    </row>
    <row r="58" spans="1:26" ht="24.95" customHeight="1" x14ac:dyDescent="0.25">
      <c r="A58" s="171">
        <v>33</v>
      </c>
      <c r="B58" s="168" t="s">
        <v>111</v>
      </c>
      <c r="C58" s="172" t="s">
        <v>167</v>
      </c>
      <c r="D58" s="168" t="s">
        <v>168</v>
      </c>
      <c r="E58" s="168" t="s">
        <v>107</v>
      </c>
      <c r="F58" s="169">
        <v>10.5</v>
      </c>
      <c r="G58" s="170"/>
      <c r="H58" s="170"/>
      <c r="I58" s="170">
        <f t="shared" si="15"/>
        <v>0</v>
      </c>
      <c r="J58" s="168">
        <f t="shared" si="16"/>
        <v>137.87</v>
      </c>
      <c r="K58" s="1">
        <f t="shared" si="17"/>
        <v>0</v>
      </c>
      <c r="L58" s="1">
        <f t="shared" si="18"/>
        <v>0</v>
      </c>
      <c r="M58" s="1"/>
      <c r="N58" s="1">
        <v>13.13</v>
      </c>
      <c r="O58" s="1"/>
      <c r="P58" s="167">
        <f t="shared" si="19"/>
        <v>3.3000000000000002E-2</v>
      </c>
      <c r="Q58" s="173"/>
      <c r="R58" s="173">
        <v>3.1899999999999997E-3</v>
      </c>
      <c r="S58" s="167"/>
      <c r="Z58">
        <v>0</v>
      </c>
    </row>
    <row r="59" spans="1:26" ht="24.95" customHeight="1" x14ac:dyDescent="0.25">
      <c r="A59" s="171">
        <v>34</v>
      </c>
      <c r="B59" s="168" t="s">
        <v>111</v>
      </c>
      <c r="C59" s="172" t="s">
        <v>169</v>
      </c>
      <c r="D59" s="168" t="s">
        <v>170</v>
      </c>
      <c r="E59" s="168" t="s">
        <v>107</v>
      </c>
      <c r="F59" s="169">
        <v>119.065</v>
      </c>
      <c r="G59" s="170"/>
      <c r="H59" s="170"/>
      <c r="I59" s="170">
        <f t="shared" si="15"/>
        <v>0</v>
      </c>
      <c r="J59" s="168">
        <f t="shared" si="16"/>
        <v>1352.58</v>
      </c>
      <c r="K59" s="1">
        <f t="shared" si="17"/>
        <v>0</v>
      </c>
      <c r="L59" s="1">
        <f t="shared" si="18"/>
        <v>0</v>
      </c>
      <c r="M59" s="1"/>
      <c r="N59" s="1">
        <v>11.36</v>
      </c>
      <c r="O59" s="1"/>
      <c r="P59" s="167">
        <f t="shared" si="19"/>
        <v>0.36199999999999999</v>
      </c>
      <c r="Q59" s="173"/>
      <c r="R59" s="173">
        <v>3.0400000000000002E-3</v>
      </c>
      <c r="S59" s="167"/>
      <c r="Z59">
        <v>0</v>
      </c>
    </row>
    <row r="60" spans="1:26" ht="24.95" customHeight="1" x14ac:dyDescent="0.25">
      <c r="A60" s="171">
        <v>35</v>
      </c>
      <c r="B60" s="168" t="s">
        <v>111</v>
      </c>
      <c r="C60" s="172" t="s">
        <v>171</v>
      </c>
      <c r="D60" s="168" t="s">
        <v>172</v>
      </c>
      <c r="E60" s="168" t="s">
        <v>107</v>
      </c>
      <c r="F60" s="169">
        <v>119.065</v>
      </c>
      <c r="G60" s="170"/>
      <c r="H60" s="170"/>
      <c r="I60" s="170">
        <f t="shared" si="15"/>
        <v>0</v>
      </c>
      <c r="J60" s="168">
        <f t="shared" si="16"/>
        <v>744.16</v>
      </c>
      <c r="K60" s="1">
        <f t="shared" si="17"/>
        <v>0</v>
      </c>
      <c r="L60" s="1">
        <f t="shared" si="18"/>
        <v>0</v>
      </c>
      <c r="M60" s="1"/>
      <c r="N60" s="1">
        <v>6.25</v>
      </c>
      <c r="O60" s="1"/>
      <c r="P60" s="167">
        <f t="shared" si="19"/>
        <v>0.23300000000000001</v>
      </c>
      <c r="Q60" s="173"/>
      <c r="R60" s="173">
        <v>1.9599999999999999E-3</v>
      </c>
      <c r="S60" s="167"/>
      <c r="Z60">
        <v>0</v>
      </c>
    </row>
    <row r="61" spans="1:26" ht="35.1" customHeight="1" x14ac:dyDescent="0.25">
      <c r="A61" s="171">
        <v>36</v>
      </c>
      <c r="B61" s="168" t="s">
        <v>111</v>
      </c>
      <c r="C61" s="172" t="s">
        <v>173</v>
      </c>
      <c r="D61" s="168" t="s">
        <v>174</v>
      </c>
      <c r="E61" s="168" t="s">
        <v>107</v>
      </c>
      <c r="F61" s="169">
        <v>61.75</v>
      </c>
      <c r="G61" s="170"/>
      <c r="H61" s="170"/>
      <c r="I61" s="170">
        <f t="shared" si="15"/>
        <v>0</v>
      </c>
      <c r="J61" s="168">
        <f t="shared" si="16"/>
        <v>388.41</v>
      </c>
      <c r="K61" s="1">
        <f t="shared" si="17"/>
        <v>0</v>
      </c>
      <c r="L61" s="1">
        <f t="shared" si="18"/>
        <v>0</v>
      </c>
      <c r="M61" s="1"/>
      <c r="N61" s="1">
        <v>6.29</v>
      </c>
      <c r="O61" s="1"/>
      <c r="P61" s="167">
        <f t="shared" si="19"/>
        <v>0.38700000000000001</v>
      </c>
      <c r="Q61" s="173"/>
      <c r="R61" s="173">
        <v>6.2699999999999995E-3</v>
      </c>
      <c r="S61" s="167"/>
      <c r="Z61">
        <v>0</v>
      </c>
    </row>
    <row r="62" spans="1:26" ht="24.95" customHeight="1" x14ac:dyDescent="0.25">
      <c r="A62" s="171">
        <v>37</v>
      </c>
      <c r="B62" s="168" t="s">
        <v>135</v>
      </c>
      <c r="C62" s="172" t="s">
        <v>175</v>
      </c>
      <c r="D62" s="168" t="s">
        <v>176</v>
      </c>
      <c r="E62" s="168" t="s">
        <v>107</v>
      </c>
      <c r="F62" s="169">
        <v>94.504999999999995</v>
      </c>
      <c r="G62" s="170"/>
      <c r="H62" s="170"/>
      <c r="I62" s="170">
        <f t="shared" si="15"/>
        <v>0</v>
      </c>
      <c r="J62" s="168">
        <f t="shared" si="16"/>
        <v>101.12</v>
      </c>
      <c r="K62" s="1">
        <f t="shared" si="17"/>
        <v>0</v>
      </c>
      <c r="L62" s="1">
        <f t="shared" si="18"/>
        <v>0</v>
      </c>
      <c r="M62" s="1"/>
      <c r="N62" s="1">
        <v>1.07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>
        <v>38</v>
      </c>
      <c r="B63" s="168" t="s">
        <v>135</v>
      </c>
      <c r="C63" s="172" t="s">
        <v>177</v>
      </c>
      <c r="D63" s="168" t="s">
        <v>178</v>
      </c>
      <c r="E63" s="168" t="s">
        <v>107</v>
      </c>
      <c r="F63" s="169">
        <v>94.504999999999995</v>
      </c>
      <c r="G63" s="170"/>
      <c r="H63" s="170"/>
      <c r="I63" s="170">
        <f t="shared" si="15"/>
        <v>0</v>
      </c>
      <c r="J63" s="168">
        <f t="shared" si="16"/>
        <v>165.38</v>
      </c>
      <c r="K63" s="1">
        <f t="shared" si="17"/>
        <v>0</v>
      </c>
      <c r="L63" s="1">
        <f t="shared" si="18"/>
        <v>0</v>
      </c>
      <c r="M63" s="1"/>
      <c r="N63" s="1">
        <v>1.75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>
        <v>39</v>
      </c>
      <c r="B64" s="168" t="s">
        <v>135</v>
      </c>
      <c r="C64" s="172" t="s">
        <v>179</v>
      </c>
      <c r="D64" s="168" t="s">
        <v>180</v>
      </c>
      <c r="E64" s="168" t="s">
        <v>107</v>
      </c>
      <c r="F64" s="169">
        <v>94.504999999999995</v>
      </c>
      <c r="G64" s="170"/>
      <c r="H64" s="170"/>
      <c r="I64" s="170">
        <f t="shared" si="15"/>
        <v>0</v>
      </c>
      <c r="J64" s="168">
        <f t="shared" si="16"/>
        <v>729.58</v>
      </c>
      <c r="K64" s="1">
        <f t="shared" si="17"/>
        <v>0</v>
      </c>
      <c r="L64" s="1">
        <f t="shared" si="18"/>
        <v>0</v>
      </c>
      <c r="M64" s="1"/>
      <c r="N64" s="1">
        <v>7.72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>
        <v>40</v>
      </c>
      <c r="B65" s="168" t="s">
        <v>135</v>
      </c>
      <c r="C65" s="172" t="s">
        <v>181</v>
      </c>
      <c r="D65" s="168" t="s">
        <v>182</v>
      </c>
      <c r="E65" s="168" t="s">
        <v>107</v>
      </c>
      <c r="F65" s="169">
        <v>10.5</v>
      </c>
      <c r="G65" s="170"/>
      <c r="H65" s="170"/>
      <c r="I65" s="170">
        <f t="shared" si="15"/>
        <v>0</v>
      </c>
      <c r="J65" s="168">
        <f t="shared" si="16"/>
        <v>73.290000000000006</v>
      </c>
      <c r="K65" s="1">
        <f t="shared" si="17"/>
        <v>0</v>
      </c>
      <c r="L65" s="1">
        <f t="shared" si="18"/>
        <v>0</v>
      </c>
      <c r="M65" s="1"/>
      <c r="N65" s="1">
        <v>6.98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>
        <v>41</v>
      </c>
      <c r="B66" s="168" t="s">
        <v>135</v>
      </c>
      <c r="C66" s="172" t="s">
        <v>183</v>
      </c>
      <c r="D66" s="168" t="s">
        <v>184</v>
      </c>
      <c r="E66" s="168" t="s">
        <v>107</v>
      </c>
      <c r="F66" s="169">
        <v>119.065</v>
      </c>
      <c r="G66" s="170"/>
      <c r="H66" s="170"/>
      <c r="I66" s="170">
        <f t="shared" si="15"/>
        <v>0</v>
      </c>
      <c r="J66" s="168">
        <f t="shared" si="16"/>
        <v>190.5</v>
      </c>
      <c r="K66" s="1">
        <f t="shared" si="17"/>
        <v>0</v>
      </c>
      <c r="L66" s="1">
        <f t="shared" si="18"/>
        <v>0</v>
      </c>
      <c r="M66" s="1"/>
      <c r="N66" s="1">
        <v>1.6</v>
      </c>
      <c r="O66" s="1"/>
      <c r="P66" s="167"/>
      <c r="Q66" s="173"/>
      <c r="R66" s="173"/>
      <c r="S66" s="167"/>
      <c r="Z66">
        <v>0</v>
      </c>
    </row>
    <row r="67" spans="1:26" x14ac:dyDescent="0.25">
      <c r="A67" s="156"/>
      <c r="B67" s="156"/>
      <c r="C67" s="156"/>
      <c r="D67" s="156" t="s">
        <v>70</v>
      </c>
      <c r="E67" s="156"/>
      <c r="F67" s="167"/>
      <c r="G67" s="159"/>
      <c r="H67" s="159">
        <f>ROUND((SUM(M55:M66))/1,2)</f>
        <v>0</v>
      </c>
      <c r="I67" s="159">
        <f>ROUND((SUM(I55:I66))/1,2)</f>
        <v>0</v>
      </c>
      <c r="J67" s="156"/>
      <c r="K67" s="156"/>
      <c r="L67" s="156">
        <f>ROUND((SUM(L55:L66))/1,2)</f>
        <v>0</v>
      </c>
      <c r="M67" s="156">
        <f>ROUND((SUM(M55:M66))/1,2)</f>
        <v>0</v>
      </c>
      <c r="N67" s="156"/>
      <c r="O67" s="156"/>
      <c r="P67" s="174">
        <f>ROUND((SUM(P55:P66))/1,2)</f>
        <v>1.29</v>
      </c>
      <c r="Q67" s="153"/>
      <c r="R67" s="153"/>
      <c r="S67" s="174">
        <f>ROUND((SUM(S55:S66))/1,2)</f>
        <v>0</v>
      </c>
      <c r="T67" s="153"/>
      <c r="U67" s="153"/>
      <c r="V67" s="153"/>
      <c r="W67" s="153"/>
      <c r="X67" s="153"/>
      <c r="Y67" s="153"/>
      <c r="Z67" s="153"/>
    </row>
    <row r="68" spans="1:26" x14ac:dyDescent="0.25">
      <c r="A68" s="1"/>
      <c r="B68" s="1"/>
      <c r="C68" s="1"/>
      <c r="D68" s="1"/>
      <c r="E68" s="1"/>
      <c r="F68" s="163"/>
      <c r="G68" s="149"/>
      <c r="H68" s="149"/>
      <c r="I68" s="149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6"/>
      <c r="B69" s="156"/>
      <c r="C69" s="156"/>
      <c r="D69" s="156" t="s">
        <v>71</v>
      </c>
      <c r="E69" s="156"/>
      <c r="F69" s="167"/>
      <c r="G69" s="157"/>
      <c r="H69" s="157"/>
      <c r="I69" s="157"/>
      <c r="J69" s="156"/>
      <c r="K69" s="156"/>
      <c r="L69" s="156"/>
      <c r="M69" s="156"/>
      <c r="N69" s="156"/>
      <c r="O69" s="156"/>
      <c r="P69" s="156"/>
      <c r="Q69" s="153"/>
      <c r="R69" s="153"/>
      <c r="S69" s="156"/>
      <c r="T69" s="153"/>
      <c r="U69" s="153"/>
      <c r="V69" s="153"/>
      <c r="W69" s="153"/>
      <c r="X69" s="153"/>
      <c r="Y69" s="153"/>
      <c r="Z69" s="153"/>
    </row>
    <row r="70" spans="1:26" ht="24.95" customHeight="1" x14ac:dyDescent="0.25">
      <c r="A70" s="171">
        <v>42</v>
      </c>
      <c r="B70" s="168" t="s">
        <v>185</v>
      </c>
      <c r="C70" s="172" t="s">
        <v>186</v>
      </c>
      <c r="D70" s="168" t="s">
        <v>187</v>
      </c>
      <c r="E70" s="168" t="s">
        <v>107</v>
      </c>
      <c r="F70" s="169">
        <v>126.176</v>
      </c>
      <c r="G70" s="170"/>
      <c r="H70" s="170"/>
      <c r="I70" s="170">
        <f t="shared" ref="I70:I81" si="20">ROUND(F70*(G70+H70),2)</f>
        <v>0</v>
      </c>
      <c r="J70" s="168">
        <f t="shared" ref="J70:J81" si="21">ROUND(F70*(N70),2)</f>
        <v>188</v>
      </c>
      <c r="K70" s="1">
        <f t="shared" ref="K70:K81" si="22">ROUND(F70*(O70),2)</f>
        <v>0</v>
      </c>
      <c r="L70" s="1">
        <f t="shared" ref="L70:L79" si="23">ROUND(F70*(G70),2)</f>
        <v>0</v>
      </c>
      <c r="M70" s="1"/>
      <c r="N70" s="1">
        <v>1.49</v>
      </c>
      <c r="O70" s="1"/>
      <c r="P70" s="167">
        <f>ROUND(F70*(R70),3)</f>
        <v>2.653</v>
      </c>
      <c r="Q70" s="173"/>
      <c r="R70" s="173">
        <v>2.103E-2</v>
      </c>
      <c r="S70" s="167"/>
      <c r="Z70">
        <v>0</v>
      </c>
    </row>
    <row r="71" spans="1:26" ht="35.1" customHeight="1" x14ac:dyDescent="0.25">
      <c r="A71" s="171">
        <v>43</v>
      </c>
      <c r="B71" s="168" t="s">
        <v>185</v>
      </c>
      <c r="C71" s="172" t="s">
        <v>188</v>
      </c>
      <c r="D71" s="168" t="s">
        <v>189</v>
      </c>
      <c r="E71" s="168" t="s">
        <v>107</v>
      </c>
      <c r="F71" s="169">
        <v>126.176</v>
      </c>
      <c r="G71" s="170"/>
      <c r="H71" s="170"/>
      <c r="I71" s="170">
        <f t="shared" si="20"/>
        <v>0</v>
      </c>
      <c r="J71" s="168">
        <f t="shared" si="21"/>
        <v>112.3</v>
      </c>
      <c r="K71" s="1">
        <f t="shared" si="22"/>
        <v>0</v>
      </c>
      <c r="L71" s="1">
        <f t="shared" si="23"/>
        <v>0</v>
      </c>
      <c r="M71" s="1"/>
      <c r="N71" s="1">
        <v>0.89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>
        <v>44</v>
      </c>
      <c r="B72" s="168" t="s">
        <v>185</v>
      </c>
      <c r="C72" s="172" t="s">
        <v>190</v>
      </c>
      <c r="D72" s="168" t="s">
        <v>191</v>
      </c>
      <c r="E72" s="168" t="s">
        <v>107</v>
      </c>
      <c r="F72" s="169">
        <v>108</v>
      </c>
      <c r="G72" s="170"/>
      <c r="H72" s="170"/>
      <c r="I72" s="170">
        <f t="shared" si="20"/>
        <v>0</v>
      </c>
      <c r="J72" s="168">
        <f t="shared" si="21"/>
        <v>639.36</v>
      </c>
      <c r="K72" s="1">
        <f t="shared" si="22"/>
        <v>0</v>
      </c>
      <c r="L72" s="1">
        <f t="shared" si="23"/>
        <v>0</v>
      </c>
      <c r="M72" s="1"/>
      <c r="N72" s="1">
        <v>5.92</v>
      </c>
      <c r="O72" s="1"/>
      <c r="P72" s="167">
        <f>ROUND(F72*(R72),3)</f>
        <v>0.66700000000000004</v>
      </c>
      <c r="Q72" s="173"/>
      <c r="R72" s="173">
        <v>6.1800000000000006E-3</v>
      </c>
      <c r="S72" s="167"/>
      <c r="Z72">
        <v>0</v>
      </c>
    </row>
    <row r="73" spans="1:26" ht="24.95" customHeight="1" x14ac:dyDescent="0.25">
      <c r="A73" s="171">
        <v>45</v>
      </c>
      <c r="B73" s="168" t="s">
        <v>185</v>
      </c>
      <c r="C73" s="172" t="s">
        <v>192</v>
      </c>
      <c r="D73" s="168" t="s">
        <v>193</v>
      </c>
      <c r="E73" s="168" t="s">
        <v>107</v>
      </c>
      <c r="F73" s="169">
        <v>126.176</v>
      </c>
      <c r="G73" s="170"/>
      <c r="H73" s="170"/>
      <c r="I73" s="170">
        <f t="shared" si="20"/>
        <v>0</v>
      </c>
      <c r="J73" s="168">
        <f t="shared" si="21"/>
        <v>184.22</v>
      </c>
      <c r="K73" s="1">
        <f t="shared" si="22"/>
        <v>0</v>
      </c>
      <c r="L73" s="1">
        <f t="shared" si="23"/>
        <v>0</v>
      </c>
      <c r="M73" s="1"/>
      <c r="N73" s="1">
        <v>1.46</v>
      </c>
      <c r="O73" s="1"/>
      <c r="P73" s="167">
        <f>ROUND(F73*(R73),3)</f>
        <v>7.0000000000000001E-3</v>
      </c>
      <c r="Q73" s="173"/>
      <c r="R73" s="173">
        <v>5.4945000000000003E-5</v>
      </c>
      <c r="S73" s="167"/>
      <c r="Z73">
        <v>0</v>
      </c>
    </row>
    <row r="74" spans="1:26" ht="24.95" customHeight="1" x14ac:dyDescent="0.25">
      <c r="A74" s="171">
        <v>46</v>
      </c>
      <c r="B74" s="168" t="s">
        <v>194</v>
      </c>
      <c r="C74" s="172" t="s">
        <v>195</v>
      </c>
      <c r="D74" s="168" t="s">
        <v>196</v>
      </c>
      <c r="E74" s="168" t="s">
        <v>107</v>
      </c>
      <c r="F74" s="169">
        <v>126.176</v>
      </c>
      <c r="G74" s="170"/>
      <c r="H74" s="170"/>
      <c r="I74" s="170">
        <f t="shared" si="20"/>
        <v>0</v>
      </c>
      <c r="J74" s="168">
        <f t="shared" si="21"/>
        <v>156.46</v>
      </c>
      <c r="K74" s="1">
        <f t="shared" si="22"/>
        <v>0</v>
      </c>
      <c r="L74" s="1">
        <f t="shared" si="23"/>
        <v>0</v>
      </c>
      <c r="M74" s="1"/>
      <c r="N74" s="1">
        <v>1.24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>
        <v>47</v>
      </c>
      <c r="B75" s="168" t="s">
        <v>111</v>
      </c>
      <c r="C75" s="172" t="s">
        <v>197</v>
      </c>
      <c r="D75" s="168" t="s">
        <v>198</v>
      </c>
      <c r="E75" s="168" t="s">
        <v>199</v>
      </c>
      <c r="F75" s="169">
        <v>39.299999999999997</v>
      </c>
      <c r="G75" s="170"/>
      <c r="H75" s="170"/>
      <c r="I75" s="170">
        <f t="shared" si="20"/>
        <v>0</v>
      </c>
      <c r="J75" s="168">
        <f t="shared" si="21"/>
        <v>92.75</v>
      </c>
      <c r="K75" s="1">
        <f t="shared" si="22"/>
        <v>0</v>
      </c>
      <c r="L75" s="1">
        <f t="shared" si="23"/>
        <v>0</v>
      </c>
      <c r="M75" s="1"/>
      <c r="N75" s="1">
        <v>2.36</v>
      </c>
      <c r="O75" s="1"/>
      <c r="P75" s="167">
        <f>ROUND(F75*(R75),3)</f>
        <v>1E-3</v>
      </c>
      <c r="Q75" s="173"/>
      <c r="R75" s="173">
        <v>3.0000000000000001E-5</v>
      </c>
      <c r="S75" s="167"/>
      <c r="Z75">
        <v>0</v>
      </c>
    </row>
    <row r="76" spans="1:26" ht="24.95" customHeight="1" x14ac:dyDescent="0.25">
      <c r="A76" s="171">
        <v>48</v>
      </c>
      <c r="B76" s="168" t="s">
        <v>135</v>
      </c>
      <c r="C76" s="172" t="s">
        <v>200</v>
      </c>
      <c r="D76" s="168" t="s">
        <v>201</v>
      </c>
      <c r="E76" s="168" t="s">
        <v>199</v>
      </c>
      <c r="F76" s="169">
        <v>36.1</v>
      </c>
      <c r="G76" s="170"/>
      <c r="H76" s="170"/>
      <c r="I76" s="170">
        <f t="shared" si="20"/>
        <v>0</v>
      </c>
      <c r="J76" s="168">
        <f t="shared" si="21"/>
        <v>187</v>
      </c>
      <c r="K76" s="1">
        <f t="shared" si="22"/>
        <v>0</v>
      </c>
      <c r="L76" s="1">
        <f t="shared" si="23"/>
        <v>0</v>
      </c>
      <c r="M76" s="1"/>
      <c r="N76" s="1">
        <v>5.18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>
        <v>49</v>
      </c>
      <c r="B77" s="168" t="s">
        <v>135</v>
      </c>
      <c r="C77" s="172" t="s">
        <v>202</v>
      </c>
      <c r="D77" s="168" t="s">
        <v>203</v>
      </c>
      <c r="E77" s="168" t="s">
        <v>199</v>
      </c>
      <c r="F77" s="169">
        <v>6.7</v>
      </c>
      <c r="G77" s="170"/>
      <c r="H77" s="170"/>
      <c r="I77" s="170">
        <f t="shared" si="20"/>
        <v>0</v>
      </c>
      <c r="J77" s="168">
        <f t="shared" si="21"/>
        <v>47.77</v>
      </c>
      <c r="K77" s="1">
        <f t="shared" si="22"/>
        <v>0</v>
      </c>
      <c r="L77" s="1">
        <f t="shared" si="23"/>
        <v>0</v>
      </c>
      <c r="M77" s="1"/>
      <c r="N77" s="1">
        <v>7.13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>
        <v>50</v>
      </c>
      <c r="B78" s="168" t="s">
        <v>135</v>
      </c>
      <c r="C78" s="172" t="s">
        <v>204</v>
      </c>
      <c r="D78" s="168" t="s">
        <v>205</v>
      </c>
      <c r="E78" s="168" t="s">
        <v>94</v>
      </c>
      <c r="F78" s="169">
        <v>1.54</v>
      </c>
      <c r="G78" s="170"/>
      <c r="H78" s="170"/>
      <c r="I78" s="170">
        <f t="shared" si="20"/>
        <v>0</v>
      </c>
      <c r="J78" s="168">
        <f t="shared" si="21"/>
        <v>140.49</v>
      </c>
      <c r="K78" s="1">
        <f t="shared" si="22"/>
        <v>0</v>
      </c>
      <c r="L78" s="1">
        <f t="shared" si="23"/>
        <v>0</v>
      </c>
      <c r="M78" s="1"/>
      <c r="N78" s="1">
        <v>91.23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>
        <v>51</v>
      </c>
      <c r="B79" s="168" t="s">
        <v>135</v>
      </c>
      <c r="C79" s="172" t="s">
        <v>206</v>
      </c>
      <c r="D79" s="168" t="s">
        <v>207</v>
      </c>
      <c r="E79" s="168" t="s">
        <v>125</v>
      </c>
      <c r="F79" s="169">
        <v>2</v>
      </c>
      <c r="G79" s="170"/>
      <c r="H79" s="170"/>
      <c r="I79" s="170">
        <f t="shared" si="20"/>
        <v>0</v>
      </c>
      <c r="J79" s="168">
        <f t="shared" si="21"/>
        <v>303.38</v>
      </c>
      <c r="K79" s="1">
        <f t="shared" si="22"/>
        <v>0</v>
      </c>
      <c r="L79" s="1">
        <f t="shared" si="23"/>
        <v>0</v>
      </c>
      <c r="M79" s="1"/>
      <c r="N79" s="1">
        <v>151.69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>
        <v>52</v>
      </c>
      <c r="B80" s="168" t="s">
        <v>160</v>
      </c>
      <c r="C80" s="172" t="s">
        <v>208</v>
      </c>
      <c r="D80" s="168" t="s">
        <v>209</v>
      </c>
      <c r="E80" s="168" t="s">
        <v>125</v>
      </c>
      <c r="F80" s="169">
        <v>7</v>
      </c>
      <c r="G80" s="170"/>
      <c r="H80" s="170"/>
      <c r="I80" s="170">
        <f t="shared" si="20"/>
        <v>0</v>
      </c>
      <c r="J80" s="168">
        <f t="shared" si="21"/>
        <v>58.17</v>
      </c>
      <c r="K80" s="1">
        <f t="shared" si="22"/>
        <v>0</v>
      </c>
      <c r="L80" s="1"/>
      <c r="M80" s="1">
        <f>ROUND(F80*(G80),2)</f>
        <v>0</v>
      </c>
      <c r="N80" s="1">
        <v>8.31</v>
      </c>
      <c r="O80" s="1"/>
      <c r="P80" s="167">
        <f>ROUND(F80*(R80),3)</f>
        <v>0.59499999999999997</v>
      </c>
      <c r="Q80" s="173"/>
      <c r="R80" s="173">
        <v>8.5000000000000006E-2</v>
      </c>
      <c r="S80" s="167"/>
      <c r="Z80">
        <v>0</v>
      </c>
    </row>
    <row r="81" spans="1:26" ht="24.95" customHeight="1" x14ac:dyDescent="0.25">
      <c r="A81" s="171">
        <v>53</v>
      </c>
      <c r="B81" s="168" t="s">
        <v>160</v>
      </c>
      <c r="C81" s="172" t="s">
        <v>210</v>
      </c>
      <c r="D81" s="168" t="s">
        <v>211</v>
      </c>
      <c r="E81" s="168" t="s">
        <v>125</v>
      </c>
      <c r="F81" s="169">
        <v>37</v>
      </c>
      <c r="G81" s="170"/>
      <c r="H81" s="170"/>
      <c r="I81" s="170">
        <f t="shared" si="20"/>
        <v>0</v>
      </c>
      <c r="J81" s="168">
        <f t="shared" si="21"/>
        <v>146.52000000000001</v>
      </c>
      <c r="K81" s="1">
        <f t="shared" si="22"/>
        <v>0</v>
      </c>
      <c r="L81" s="1"/>
      <c r="M81" s="1">
        <f>ROUND(F81*(G81),2)</f>
        <v>0</v>
      </c>
      <c r="N81" s="1">
        <v>3.96</v>
      </c>
      <c r="O81" s="1"/>
      <c r="P81" s="167">
        <f>ROUND(F81*(R81),3)</f>
        <v>0.85099999999999998</v>
      </c>
      <c r="Q81" s="173"/>
      <c r="R81" s="173">
        <v>2.3E-2</v>
      </c>
      <c r="S81" s="167"/>
      <c r="Z81">
        <v>0</v>
      </c>
    </row>
    <row r="82" spans="1:26" x14ac:dyDescent="0.25">
      <c r="A82" s="156"/>
      <c r="B82" s="156"/>
      <c r="C82" s="156"/>
      <c r="D82" s="156" t="s">
        <v>71</v>
      </c>
      <c r="E82" s="156"/>
      <c r="F82" s="167"/>
      <c r="G82" s="159"/>
      <c r="H82" s="159">
        <f>ROUND((SUM(M69:M81))/1,2)</f>
        <v>0</v>
      </c>
      <c r="I82" s="159">
        <f>ROUND((SUM(I69:I81))/1,2)</f>
        <v>0</v>
      </c>
      <c r="J82" s="156"/>
      <c r="K82" s="156"/>
      <c r="L82" s="156">
        <f>ROUND((SUM(L69:L81))/1,2)</f>
        <v>0</v>
      </c>
      <c r="M82" s="156">
        <f>ROUND((SUM(M69:M81))/1,2)</f>
        <v>0</v>
      </c>
      <c r="N82" s="156"/>
      <c r="O82" s="156"/>
      <c r="P82" s="174">
        <f>ROUND((SUM(P69:P81))/1,2)</f>
        <v>4.7699999999999996</v>
      </c>
      <c r="Q82" s="153"/>
      <c r="R82" s="153"/>
      <c r="S82" s="174">
        <f>ROUND((SUM(S69:S81))/1,2)</f>
        <v>0</v>
      </c>
      <c r="T82" s="153"/>
      <c r="U82" s="153"/>
      <c r="V82" s="153"/>
      <c r="W82" s="153"/>
      <c r="X82" s="153"/>
      <c r="Y82" s="153"/>
      <c r="Z82" s="153"/>
    </row>
    <row r="83" spans="1:26" x14ac:dyDescent="0.25">
      <c r="A83" s="1"/>
      <c r="B83" s="1"/>
      <c r="C83" s="1"/>
      <c r="D83" s="1"/>
      <c r="E83" s="1"/>
      <c r="F83" s="163"/>
      <c r="G83" s="149"/>
      <c r="H83" s="149"/>
      <c r="I83" s="149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6"/>
      <c r="B84" s="156"/>
      <c r="C84" s="156"/>
      <c r="D84" s="156" t="s">
        <v>72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95" customHeight="1" x14ac:dyDescent="0.25">
      <c r="A85" s="171">
        <v>54</v>
      </c>
      <c r="B85" s="168" t="s">
        <v>111</v>
      </c>
      <c r="C85" s="172" t="s">
        <v>212</v>
      </c>
      <c r="D85" s="168" t="s">
        <v>213</v>
      </c>
      <c r="E85" s="168" t="s">
        <v>134</v>
      </c>
      <c r="F85" s="169">
        <v>139.66399999999999</v>
      </c>
      <c r="G85" s="170"/>
      <c r="H85" s="170"/>
      <c r="I85" s="170">
        <f>ROUND(F85*(G85+H85),2)</f>
        <v>0</v>
      </c>
      <c r="J85" s="168">
        <f>ROUND(F85*(N85),2)</f>
        <v>1745.8</v>
      </c>
      <c r="K85" s="1">
        <f>ROUND(F85*(O85),2)</f>
        <v>0</v>
      </c>
      <c r="L85" s="1">
        <f>ROUND(F85*(G85),2)</f>
        <v>0</v>
      </c>
      <c r="M85" s="1"/>
      <c r="N85" s="1">
        <v>12.5</v>
      </c>
      <c r="O85" s="1"/>
      <c r="P85" s="167"/>
      <c r="Q85" s="173"/>
      <c r="R85" s="173"/>
      <c r="S85" s="167"/>
      <c r="Z85">
        <v>0</v>
      </c>
    </row>
    <row r="86" spans="1:26" x14ac:dyDescent="0.25">
      <c r="A86" s="156"/>
      <c r="B86" s="156"/>
      <c r="C86" s="156"/>
      <c r="D86" s="156" t="s">
        <v>72</v>
      </c>
      <c r="E86" s="156"/>
      <c r="F86" s="167"/>
      <c r="G86" s="159"/>
      <c r="H86" s="159">
        <f>ROUND((SUM(M84:M85))/1,2)</f>
        <v>0</v>
      </c>
      <c r="I86" s="159">
        <f>ROUND((SUM(I84:I85))/1,2)</f>
        <v>0</v>
      </c>
      <c r="J86" s="156"/>
      <c r="K86" s="156"/>
      <c r="L86" s="156">
        <f>ROUND((SUM(L84:L85))/1,2)</f>
        <v>0</v>
      </c>
      <c r="M86" s="156">
        <f>ROUND((SUM(M84:M85))/1,2)</f>
        <v>0</v>
      </c>
      <c r="N86" s="156"/>
      <c r="O86" s="156"/>
      <c r="P86" s="174">
        <f>ROUND((SUM(P84:P85))/1,2)</f>
        <v>0</v>
      </c>
      <c r="Q86" s="153"/>
      <c r="R86" s="153"/>
      <c r="S86" s="174">
        <f>ROUND((SUM(S84:S85))/1,2)</f>
        <v>0</v>
      </c>
      <c r="T86" s="153"/>
      <c r="U86" s="153"/>
      <c r="V86" s="153"/>
      <c r="W86" s="153"/>
      <c r="X86" s="153"/>
      <c r="Y86" s="153"/>
      <c r="Z86" s="153"/>
    </row>
    <row r="87" spans="1:26" x14ac:dyDescent="0.25">
      <c r="A87" s="1"/>
      <c r="B87" s="1"/>
      <c r="C87" s="1"/>
      <c r="D87" s="1"/>
      <c r="E87" s="1"/>
      <c r="F87" s="163"/>
      <c r="G87" s="149"/>
      <c r="H87" s="149"/>
      <c r="I87" s="149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6"/>
      <c r="B88" s="156"/>
      <c r="C88" s="156"/>
      <c r="D88" s="2" t="s">
        <v>64</v>
      </c>
      <c r="E88" s="156"/>
      <c r="F88" s="167"/>
      <c r="G88" s="159"/>
      <c r="H88" s="159">
        <f>ROUND((SUM(M9:M87))/2,2)</f>
        <v>0</v>
      </c>
      <c r="I88" s="159">
        <f>ROUND((SUM(I9:I87))/2,2)</f>
        <v>0</v>
      </c>
      <c r="J88" s="157"/>
      <c r="K88" s="156"/>
      <c r="L88" s="157">
        <f>ROUND((SUM(L9:L87))/2,2)</f>
        <v>0</v>
      </c>
      <c r="M88" s="157">
        <f>ROUND((SUM(M9:M87))/2,2)</f>
        <v>0</v>
      </c>
      <c r="N88" s="156"/>
      <c r="O88" s="156"/>
      <c r="P88" s="174">
        <f>ROUND((SUM(P9:P87))/2,2)</f>
        <v>72.510000000000005</v>
      </c>
      <c r="S88" s="174">
        <f>ROUND((SUM(S9:S87))/2,2)</f>
        <v>0</v>
      </c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2" t="s">
        <v>73</v>
      </c>
      <c r="E90" s="156"/>
      <c r="F90" s="16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3"/>
      <c r="R90" s="153"/>
      <c r="S90" s="156"/>
      <c r="T90" s="153"/>
      <c r="U90" s="153"/>
      <c r="V90" s="153"/>
      <c r="W90" s="153"/>
      <c r="X90" s="153"/>
      <c r="Y90" s="153"/>
      <c r="Z90" s="153"/>
    </row>
    <row r="91" spans="1:26" x14ac:dyDescent="0.25">
      <c r="A91" s="156"/>
      <c r="B91" s="156"/>
      <c r="C91" s="156"/>
      <c r="D91" s="156" t="s">
        <v>74</v>
      </c>
      <c r="E91" s="156"/>
      <c r="F91" s="16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3"/>
      <c r="R91" s="153"/>
      <c r="S91" s="156"/>
      <c r="T91" s="153"/>
      <c r="U91" s="153"/>
      <c r="V91" s="153"/>
      <c r="W91" s="153"/>
      <c r="X91" s="153"/>
      <c r="Y91" s="153"/>
      <c r="Z91" s="153"/>
    </row>
    <row r="92" spans="1:26" ht="24.95" customHeight="1" x14ac:dyDescent="0.25">
      <c r="A92" s="171">
        <v>55</v>
      </c>
      <c r="B92" s="168" t="s">
        <v>214</v>
      </c>
      <c r="C92" s="172" t="s">
        <v>215</v>
      </c>
      <c r="D92" s="168" t="s">
        <v>216</v>
      </c>
      <c r="E92" s="168" t="s">
        <v>125</v>
      </c>
      <c r="F92" s="169">
        <v>16</v>
      </c>
      <c r="G92" s="170"/>
      <c r="H92" s="170"/>
      <c r="I92" s="170">
        <f t="shared" ref="I92:I107" si="24">ROUND(F92*(G92+H92),2)</f>
        <v>0</v>
      </c>
      <c r="J92" s="168">
        <f t="shared" ref="J92:J107" si="25">ROUND(F92*(N92),2)</f>
        <v>27.52</v>
      </c>
      <c r="K92" s="1">
        <f t="shared" ref="K92:K107" si="26">ROUND(F92*(O92),2)</f>
        <v>0</v>
      </c>
      <c r="L92" s="1">
        <f t="shared" ref="L92:L103" si="27">ROUND(F92*(G92),2)</f>
        <v>0</v>
      </c>
      <c r="M92" s="1"/>
      <c r="N92" s="1">
        <v>1.72</v>
      </c>
      <c r="O92" s="1"/>
      <c r="P92" s="167">
        <f>ROUND(F92*(R92),3)</f>
        <v>3.0000000000000001E-3</v>
      </c>
      <c r="Q92" s="173"/>
      <c r="R92" s="173">
        <v>2.1000000000000001E-4</v>
      </c>
      <c r="S92" s="167"/>
      <c r="Z92">
        <v>0</v>
      </c>
    </row>
    <row r="93" spans="1:26" ht="24.95" customHeight="1" x14ac:dyDescent="0.25">
      <c r="A93" s="171">
        <v>56</v>
      </c>
      <c r="B93" s="168" t="s">
        <v>214</v>
      </c>
      <c r="C93" s="172" t="s">
        <v>217</v>
      </c>
      <c r="D93" s="168" t="s">
        <v>218</v>
      </c>
      <c r="E93" s="168" t="s">
        <v>125</v>
      </c>
      <c r="F93" s="169">
        <v>22</v>
      </c>
      <c r="G93" s="170"/>
      <c r="H93" s="170"/>
      <c r="I93" s="170">
        <f t="shared" si="24"/>
        <v>0</v>
      </c>
      <c r="J93" s="168">
        <f t="shared" si="25"/>
        <v>26.4</v>
      </c>
      <c r="K93" s="1">
        <f t="shared" si="26"/>
        <v>0</v>
      </c>
      <c r="L93" s="1">
        <f t="shared" si="27"/>
        <v>0</v>
      </c>
      <c r="M93" s="1"/>
      <c r="N93" s="1">
        <v>1.2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>
        <v>57</v>
      </c>
      <c r="B94" s="168" t="s">
        <v>214</v>
      </c>
      <c r="C94" s="172" t="s">
        <v>219</v>
      </c>
      <c r="D94" s="168" t="s">
        <v>220</v>
      </c>
      <c r="E94" s="168" t="s">
        <v>199</v>
      </c>
      <c r="F94" s="169">
        <v>84.7</v>
      </c>
      <c r="G94" s="170"/>
      <c r="H94" s="170"/>
      <c r="I94" s="170">
        <f t="shared" si="24"/>
        <v>0</v>
      </c>
      <c r="J94" s="168">
        <f t="shared" si="25"/>
        <v>411.64</v>
      </c>
      <c r="K94" s="1">
        <f t="shared" si="26"/>
        <v>0</v>
      </c>
      <c r="L94" s="1">
        <f t="shared" si="27"/>
        <v>0</v>
      </c>
      <c r="M94" s="1"/>
      <c r="N94" s="1">
        <v>4.8600000000000003</v>
      </c>
      <c r="O94" s="1"/>
      <c r="P94" s="167">
        <f>ROUND(F94*(R94),3)</f>
        <v>2.1999999999999999E-2</v>
      </c>
      <c r="Q94" s="173"/>
      <c r="R94" s="173">
        <v>2.5999999999999998E-4</v>
      </c>
      <c r="S94" s="167"/>
      <c r="Z94">
        <v>0</v>
      </c>
    </row>
    <row r="95" spans="1:26" ht="24.95" customHeight="1" x14ac:dyDescent="0.25">
      <c r="A95" s="171">
        <v>58</v>
      </c>
      <c r="B95" s="168" t="s">
        <v>214</v>
      </c>
      <c r="C95" s="172" t="s">
        <v>221</v>
      </c>
      <c r="D95" s="168" t="s">
        <v>222</v>
      </c>
      <c r="E95" s="168" t="s">
        <v>199</v>
      </c>
      <c r="F95" s="169">
        <v>116.58</v>
      </c>
      <c r="G95" s="170"/>
      <c r="H95" s="170"/>
      <c r="I95" s="170">
        <f t="shared" si="24"/>
        <v>0</v>
      </c>
      <c r="J95" s="168">
        <f t="shared" si="25"/>
        <v>740.28</v>
      </c>
      <c r="K95" s="1">
        <f t="shared" si="26"/>
        <v>0</v>
      </c>
      <c r="L95" s="1">
        <f t="shared" si="27"/>
        <v>0</v>
      </c>
      <c r="M95" s="1"/>
      <c r="N95" s="1">
        <v>6.35</v>
      </c>
      <c r="O95" s="1"/>
      <c r="P95" s="167">
        <f>ROUND(F95*(R95),3)</f>
        <v>0.03</v>
      </c>
      <c r="Q95" s="173"/>
      <c r="R95" s="173">
        <v>2.5999999999999998E-4</v>
      </c>
      <c r="S95" s="167"/>
      <c r="Z95">
        <v>0</v>
      </c>
    </row>
    <row r="96" spans="1:26" ht="35.1" customHeight="1" x14ac:dyDescent="0.25">
      <c r="A96" s="171">
        <v>59</v>
      </c>
      <c r="B96" s="168" t="s">
        <v>214</v>
      </c>
      <c r="C96" s="172" t="s">
        <v>223</v>
      </c>
      <c r="D96" s="168" t="s">
        <v>224</v>
      </c>
      <c r="E96" s="168" t="s">
        <v>94</v>
      </c>
      <c r="F96" s="169">
        <v>4.0759999999999996</v>
      </c>
      <c r="G96" s="170"/>
      <c r="H96" s="170"/>
      <c r="I96" s="170">
        <f t="shared" si="24"/>
        <v>0</v>
      </c>
      <c r="J96" s="168">
        <f t="shared" si="25"/>
        <v>118.98</v>
      </c>
      <c r="K96" s="1">
        <f t="shared" si="26"/>
        <v>0</v>
      </c>
      <c r="L96" s="1">
        <f t="shared" si="27"/>
        <v>0</v>
      </c>
      <c r="M96" s="1"/>
      <c r="N96" s="1">
        <v>29.19</v>
      </c>
      <c r="O96" s="1"/>
      <c r="P96" s="167">
        <f>ROUND(F96*(R96),3)</f>
        <v>9.4E-2</v>
      </c>
      <c r="Q96" s="173"/>
      <c r="R96" s="173">
        <v>2.3100000000000002E-2</v>
      </c>
      <c r="S96" s="167"/>
      <c r="Z96">
        <v>0</v>
      </c>
    </row>
    <row r="97" spans="1:26" ht="24.95" customHeight="1" x14ac:dyDescent="0.25">
      <c r="A97" s="171">
        <v>60</v>
      </c>
      <c r="B97" s="168" t="s">
        <v>214</v>
      </c>
      <c r="C97" s="172" t="s">
        <v>225</v>
      </c>
      <c r="D97" s="168" t="s">
        <v>226</v>
      </c>
      <c r="E97" s="168" t="s">
        <v>107</v>
      </c>
      <c r="F97" s="169">
        <v>10.5</v>
      </c>
      <c r="G97" s="170"/>
      <c r="H97" s="170"/>
      <c r="I97" s="170">
        <f t="shared" si="24"/>
        <v>0</v>
      </c>
      <c r="J97" s="168">
        <f t="shared" si="25"/>
        <v>33.18</v>
      </c>
      <c r="K97" s="1">
        <f t="shared" si="26"/>
        <v>0</v>
      </c>
      <c r="L97" s="1">
        <f t="shared" si="27"/>
        <v>0</v>
      </c>
      <c r="M97" s="1"/>
      <c r="N97" s="1">
        <v>3.16</v>
      </c>
      <c r="O97" s="1"/>
      <c r="P97" s="167"/>
      <c r="Q97" s="173"/>
      <c r="R97" s="173"/>
      <c r="S97" s="167"/>
      <c r="Z97">
        <v>0</v>
      </c>
    </row>
    <row r="98" spans="1:26" ht="24.95" customHeight="1" x14ac:dyDescent="0.25">
      <c r="A98" s="171">
        <v>61</v>
      </c>
      <c r="B98" s="168" t="s">
        <v>214</v>
      </c>
      <c r="C98" s="172" t="s">
        <v>227</v>
      </c>
      <c r="D98" s="168" t="s">
        <v>228</v>
      </c>
      <c r="E98" s="175">
        <v>1</v>
      </c>
      <c r="F98" s="169">
        <v>0.05</v>
      </c>
      <c r="G98" s="170"/>
      <c r="H98" s="170"/>
      <c r="I98" s="170">
        <f t="shared" si="24"/>
        <v>0</v>
      </c>
      <c r="J98" s="168">
        <f t="shared" si="25"/>
        <v>149.22999999999999</v>
      </c>
      <c r="K98" s="1">
        <f t="shared" si="26"/>
        <v>0</v>
      </c>
      <c r="L98" s="1">
        <f t="shared" si="27"/>
        <v>0</v>
      </c>
      <c r="M98" s="1"/>
      <c r="N98" s="1">
        <v>2984.5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>
        <v>62</v>
      </c>
      <c r="B99" s="168" t="s">
        <v>135</v>
      </c>
      <c r="C99" s="172" t="s">
        <v>229</v>
      </c>
      <c r="D99" s="168" t="s">
        <v>230</v>
      </c>
      <c r="E99" s="168" t="s">
        <v>125</v>
      </c>
      <c r="F99" s="169">
        <v>16</v>
      </c>
      <c r="G99" s="170"/>
      <c r="H99" s="170"/>
      <c r="I99" s="170">
        <f t="shared" si="24"/>
        <v>0</v>
      </c>
      <c r="J99" s="168">
        <f t="shared" si="25"/>
        <v>44</v>
      </c>
      <c r="K99" s="1">
        <f t="shared" si="26"/>
        <v>0</v>
      </c>
      <c r="L99" s="1">
        <f t="shared" si="27"/>
        <v>0</v>
      </c>
      <c r="M99" s="1"/>
      <c r="N99" s="1">
        <v>2.75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>
        <v>63</v>
      </c>
      <c r="B100" s="168" t="s">
        <v>135</v>
      </c>
      <c r="C100" s="172" t="s">
        <v>231</v>
      </c>
      <c r="D100" s="168" t="s">
        <v>232</v>
      </c>
      <c r="E100" s="168" t="s">
        <v>125</v>
      </c>
      <c r="F100" s="169">
        <v>22</v>
      </c>
      <c r="G100" s="170"/>
      <c r="H100" s="170"/>
      <c r="I100" s="170">
        <f t="shared" si="24"/>
        <v>0</v>
      </c>
      <c r="J100" s="168">
        <f t="shared" si="25"/>
        <v>38.5</v>
      </c>
      <c r="K100" s="1">
        <f t="shared" si="26"/>
        <v>0</v>
      </c>
      <c r="L100" s="1">
        <f t="shared" si="27"/>
        <v>0</v>
      </c>
      <c r="M100" s="1"/>
      <c r="N100" s="1">
        <v>1.75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>
        <v>64</v>
      </c>
      <c r="B101" s="168" t="s">
        <v>135</v>
      </c>
      <c r="C101" s="172" t="s">
        <v>233</v>
      </c>
      <c r="D101" s="168" t="s">
        <v>234</v>
      </c>
      <c r="E101" s="168" t="s">
        <v>107</v>
      </c>
      <c r="F101" s="169">
        <v>4.8</v>
      </c>
      <c r="G101" s="170"/>
      <c r="H101" s="170"/>
      <c r="I101" s="170">
        <f t="shared" si="24"/>
        <v>0</v>
      </c>
      <c r="J101" s="168">
        <f t="shared" si="25"/>
        <v>16.22</v>
      </c>
      <c r="K101" s="1">
        <f t="shared" si="26"/>
        <v>0</v>
      </c>
      <c r="L101" s="1">
        <f t="shared" si="27"/>
        <v>0</v>
      </c>
      <c r="M101" s="1"/>
      <c r="N101" s="1">
        <v>3.38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>
        <v>65</v>
      </c>
      <c r="B102" s="168" t="s">
        <v>135</v>
      </c>
      <c r="C102" s="172" t="s">
        <v>235</v>
      </c>
      <c r="D102" s="168" t="s">
        <v>236</v>
      </c>
      <c r="E102" s="168" t="s">
        <v>199</v>
      </c>
      <c r="F102" s="169">
        <v>292</v>
      </c>
      <c r="G102" s="170"/>
      <c r="H102" s="170"/>
      <c r="I102" s="170">
        <f t="shared" si="24"/>
        <v>0</v>
      </c>
      <c r="J102" s="168">
        <f t="shared" si="25"/>
        <v>178.12</v>
      </c>
      <c r="K102" s="1">
        <f t="shared" si="26"/>
        <v>0</v>
      </c>
      <c r="L102" s="1">
        <f t="shared" si="27"/>
        <v>0</v>
      </c>
      <c r="M102" s="1"/>
      <c r="N102" s="1">
        <v>0.61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>
        <v>66</v>
      </c>
      <c r="B103" s="168" t="s">
        <v>135</v>
      </c>
      <c r="C103" s="172" t="s">
        <v>237</v>
      </c>
      <c r="D103" s="168" t="s">
        <v>238</v>
      </c>
      <c r="E103" s="168" t="s">
        <v>199</v>
      </c>
      <c r="F103" s="169">
        <v>96.58</v>
      </c>
      <c r="G103" s="170"/>
      <c r="H103" s="170"/>
      <c r="I103" s="170">
        <f t="shared" si="24"/>
        <v>0</v>
      </c>
      <c r="J103" s="168">
        <f t="shared" si="25"/>
        <v>111.07</v>
      </c>
      <c r="K103" s="1">
        <f t="shared" si="26"/>
        <v>0</v>
      </c>
      <c r="L103" s="1">
        <f t="shared" si="27"/>
        <v>0</v>
      </c>
      <c r="M103" s="1"/>
      <c r="N103" s="1">
        <v>1.1499999999999999</v>
      </c>
      <c r="O103" s="1"/>
      <c r="P103" s="167"/>
      <c r="Q103" s="173"/>
      <c r="R103" s="173"/>
      <c r="S103" s="167"/>
      <c r="Z103">
        <v>0</v>
      </c>
    </row>
    <row r="104" spans="1:26" ht="24.95" customHeight="1" x14ac:dyDescent="0.25">
      <c r="A104" s="171">
        <v>67</v>
      </c>
      <c r="B104" s="168" t="s">
        <v>239</v>
      </c>
      <c r="C104" s="172" t="s">
        <v>240</v>
      </c>
      <c r="D104" s="168" t="s">
        <v>241</v>
      </c>
      <c r="E104" s="168" t="s">
        <v>94</v>
      </c>
      <c r="F104" s="169">
        <v>3.0249999999999999</v>
      </c>
      <c r="G104" s="170"/>
      <c r="H104" s="170"/>
      <c r="I104" s="170">
        <f t="shared" si="24"/>
        <v>0</v>
      </c>
      <c r="J104" s="168">
        <f t="shared" si="25"/>
        <v>815.87</v>
      </c>
      <c r="K104" s="1">
        <f t="shared" si="26"/>
        <v>0</v>
      </c>
      <c r="L104" s="1"/>
      <c r="M104" s="1">
        <f>ROUND(F104*(G104),2)</f>
        <v>0</v>
      </c>
      <c r="N104" s="1">
        <v>269.70999999999998</v>
      </c>
      <c r="O104" s="1"/>
      <c r="P104" s="167">
        <f>ROUND(F104*(R104),3)</f>
        <v>1.6639999999999999</v>
      </c>
      <c r="Q104" s="173"/>
      <c r="R104" s="173">
        <v>0.55000000000000004</v>
      </c>
      <c r="S104" s="167"/>
      <c r="Z104">
        <v>0</v>
      </c>
    </row>
    <row r="105" spans="1:26" ht="24.95" customHeight="1" x14ac:dyDescent="0.25">
      <c r="A105" s="171">
        <v>68</v>
      </c>
      <c r="B105" s="168" t="s">
        <v>239</v>
      </c>
      <c r="C105" s="172" t="s">
        <v>242</v>
      </c>
      <c r="D105" s="168" t="s">
        <v>243</v>
      </c>
      <c r="E105" s="168" t="s">
        <v>94</v>
      </c>
      <c r="F105" s="169">
        <v>1.0509999999999999</v>
      </c>
      <c r="G105" s="170"/>
      <c r="H105" s="170"/>
      <c r="I105" s="170">
        <f t="shared" si="24"/>
        <v>0</v>
      </c>
      <c r="J105" s="168">
        <f t="shared" si="25"/>
        <v>295.39</v>
      </c>
      <c r="K105" s="1">
        <f t="shared" si="26"/>
        <v>0</v>
      </c>
      <c r="L105" s="1"/>
      <c r="M105" s="1">
        <f>ROUND(F105*(G105),2)</f>
        <v>0</v>
      </c>
      <c r="N105" s="1">
        <v>281.06</v>
      </c>
      <c r="O105" s="1"/>
      <c r="P105" s="167">
        <f>ROUND(F105*(R105),3)</f>
        <v>0.57799999999999996</v>
      </c>
      <c r="Q105" s="173"/>
      <c r="R105" s="173">
        <v>0.55000000000000004</v>
      </c>
      <c r="S105" s="167"/>
      <c r="Z105">
        <v>0</v>
      </c>
    </row>
    <row r="106" spans="1:26" ht="24.95" customHeight="1" x14ac:dyDescent="0.25">
      <c r="A106" s="171">
        <v>69</v>
      </c>
      <c r="B106" s="168" t="s">
        <v>239</v>
      </c>
      <c r="C106" s="172" t="s">
        <v>244</v>
      </c>
      <c r="D106" s="168" t="s">
        <v>245</v>
      </c>
      <c r="E106" s="168" t="s">
        <v>107</v>
      </c>
      <c r="F106" s="169">
        <v>5.28</v>
      </c>
      <c r="G106" s="170"/>
      <c r="H106" s="170"/>
      <c r="I106" s="170">
        <f t="shared" si="24"/>
        <v>0</v>
      </c>
      <c r="J106" s="168">
        <f t="shared" si="25"/>
        <v>41.92</v>
      </c>
      <c r="K106" s="1">
        <f t="shared" si="26"/>
        <v>0</v>
      </c>
      <c r="L106" s="1"/>
      <c r="M106" s="1">
        <f>ROUND(F106*(G106),2)</f>
        <v>0</v>
      </c>
      <c r="N106" s="1">
        <v>7.9399999999999995</v>
      </c>
      <c r="O106" s="1"/>
      <c r="P106" s="167">
        <f>ROUND(F106*(R106),3)</f>
        <v>4.8000000000000001E-2</v>
      </c>
      <c r="Q106" s="173"/>
      <c r="R106" s="173">
        <v>8.9999999999999993E-3</v>
      </c>
      <c r="S106" s="167"/>
      <c r="Z106">
        <v>0</v>
      </c>
    </row>
    <row r="107" spans="1:26" ht="24.95" customHeight="1" x14ac:dyDescent="0.25">
      <c r="A107" s="171">
        <v>70</v>
      </c>
      <c r="B107" s="168" t="s">
        <v>239</v>
      </c>
      <c r="C107" s="172" t="s">
        <v>244</v>
      </c>
      <c r="D107" s="168" t="s">
        <v>245</v>
      </c>
      <c r="E107" s="168" t="s">
        <v>107</v>
      </c>
      <c r="F107" s="169">
        <v>10.92</v>
      </c>
      <c r="G107" s="170"/>
      <c r="H107" s="170"/>
      <c r="I107" s="170">
        <f t="shared" si="24"/>
        <v>0</v>
      </c>
      <c r="J107" s="168">
        <f t="shared" si="25"/>
        <v>86.7</v>
      </c>
      <c r="K107" s="1">
        <f t="shared" si="26"/>
        <v>0</v>
      </c>
      <c r="L107" s="1"/>
      <c r="M107" s="1">
        <f>ROUND(F107*(G107),2)</f>
        <v>0</v>
      </c>
      <c r="N107" s="1">
        <v>7.9399999999999995</v>
      </c>
      <c r="O107" s="1"/>
      <c r="P107" s="167">
        <f>ROUND(F107*(R107),3)</f>
        <v>9.8000000000000004E-2</v>
      </c>
      <c r="Q107" s="173"/>
      <c r="R107" s="173">
        <v>8.9999999999999993E-3</v>
      </c>
      <c r="S107" s="167"/>
      <c r="Z107">
        <v>0</v>
      </c>
    </row>
    <row r="108" spans="1:26" x14ac:dyDescent="0.25">
      <c r="A108" s="156"/>
      <c r="B108" s="156"/>
      <c r="C108" s="156"/>
      <c r="D108" s="156" t="s">
        <v>74</v>
      </c>
      <c r="E108" s="156"/>
      <c r="F108" s="167"/>
      <c r="G108" s="159"/>
      <c r="H108" s="159">
        <f>ROUND((SUM(M91:M107))/1,2)</f>
        <v>0</v>
      </c>
      <c r="I108" s="159">
        <f>ROUND((SUM(I91:I107))/1,2)</f>
        <v>0</v>
      </c>
      <c r="J108" s="156"/>
      <c r="K108" s="156"/>
      <c r="L108" s="156">
        <f>ROUND((SUM(L91:L107))/1,2)</f>
        <v>0</v>
      </c>
      <c r="M108" s="156">
        <f>ROUND((SUM(M91:M107))/1,2)</f>
        <v>0</v>
      </c>
      <c r="N108" s="156"/>
      <c r="O108" s="156"/>
      <c r="P108" s="174">
        <f>ROUND((SUM(P91:P107))/1,2)</f>
        <v>2.54</v>
      </c>
      <c r="Q108" s="153"/>
      <c r="R108" s="153"/>
      <c r="S108" s="174">
        <f>ROUND((SUM(S91:S107))/1,2)</f>
        <v>0</v>
      </c>
      <c r="T108" s="153"/>
      <c r="U108" s="153"/>
      <c r="V108" s="153"/>
      <c r="W108" s="153"/>
      <c r="X108" s="153"/>
      <c r="Y108" s="153"/>
      <c r="Z108" s="153"/>
    </row>
    <row r="109" spans="1:26" x14ac:dyDescent="0.25">
      <c r="A109" s="1"/>
      <c r="B109" s="1"/>
      <c r="C109" s="1"/>
      <c r="D109" s="1"/>
      <c r="E109" s="1"/>
      <c r="F109" s="163"/>
      <c r="G109" s="149"/>
      <c r="H109" s="149"/>
      <c r="I109" s="149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56"/>
      <c r="B110" s="156"/>
      <c r="C110" s="156"/>
      <c r="D110" s="156" t="s">
        <v>75</v>
      </c>
      <c r="E110" s="156"/>
      <c r="F110" s="167"/>
      <c r="G110" s="157"/>
      <c r="H110" s="157"/>
      <c r="I110" s="157"/>
      <c r="J110" s="156"/>
      <c r="K110" s="156"/>
      <c r="L110" s="156"/>
      <c r="M110" s="156"/>
      <c r="N110" s="156"/>
      <c r="O110" s="156"/>
      <c r="P110" s="156"/>
      <c r="Q110" s="153"/>
      <c r="R110" s="153"/>
      <c r="S110" s="156"/>
      <c r="T110" s="153"/>
      <c r="U110" s="153"/>
      <c r="V110" s="153"/>
      <c r="W110" s="153"/>
      <c r="X110" s="153"/>
      <c r="Y110" s="153"/>
      <c r="Z110" s="153"/>
    </row>
    <row r="111" spans="1:26" ht="24.95" customHeight="1" x14ac:dyDescent="0.25">
      <c r="A111" s="171">
        <v>71</v>
      </c>
      <c r="B111" s="168" t="s">
        <v>246</v>
      </c>
      <c r="C111" s="172" t="s">
        <v>247</v>
      </c>
      <c r="D111" s="168" t="s">
        <v>248</v>
      </c>
      <c r="E111" s="168" t="s">
        <v>199</v>
      </c>
      <c r="F111" s="169">
        <v>1.2</v>
      </c>
      <c r="G111" s="170"/>
      <c r="H111" s="170"/>
      <c r="I111" s="170">
        <f t="shared" ref="I111:I125" si="28">ROUND(F111*(G111+H111),2)</f>
        <v>0</v>
      </c>
      <c r="J111" s="168">
        <f t="shared" ref="J111:J125" si="29">ROUND(F111*(N111),2)</f>
        <v>11.6</v>
      </c>
      <c r="K111" s="1">
        <f t="shared" ref="K111:K125" si="30">ROUND(F111*(O111),2)</f>
        <v>0</v>
      </c>
      <c r="L111" s="1">
        <f t="shared" ref="L111:L125" si="31">ROUND(F111*(G111),2)</f>
        <v>0</v>
      </c>
      <c r="M111" s="1"/>
      <c r="N111" s="1">
        <v>9.67</v>
      </c>
      <c r="O111" s="1"/>
      <c r="P111" s="167">
        <f t="shared" ref="P111:P118" si="32">ROUND(F111*(R111),3)</f>
        <v>2E-3</v>
      </c>
      <c r="Q111" s="173"/>
      <c r="R111" s="173">
        <v>1.6800000000000001E-3</v>
      </c>
      <c r="S111" s="167"/>
      <c r="Z111">
        <v>0</v>
      </c>
    </row>
    <row r="112" spans="1:26" ht="24.95" customHeight="1" x14ac:dyDescent="0.25">
      <c r="A112" s="171">
        <v>72</v>
      </c>
      <c r="B112" s="168" t="s">
        <v>246</v>
      </c>
      <c r="C112" s="172" t="s">
        <v>249</v>
      </c>
      <c r="D112" s="168" t="s">
        <v>250</v>
      </c>
      <c r="E112" s="168" t="s">
        <v>199</v>
      </c>
      <c r="F112" s="169">
        <v>16</v>
      </c>
      <c r="G112" s="170"/>
      <c r="H112" s="170"/>
      <c r="I112" s="170">
        <f t="shared" si="28"/>
        <v>0</v>
      </c>
      <c r="J112" s="168">
        <f t="shared" si="29"/>
        <v>240.64</v>
      </c>
      <c r="K112" s="1">
        <f t="shared" si="30"/>
        <v>0</v>
      </c>
      <c r="L112" s="1">
        <f t="shared" si="31"/>
        <v>0</v>
      </c>
      <c r="M112" s="1"/>
      <c r="N112" s="1">
        <v>15.04</v>
      </c>
      <c r="O112" s="1"/>
      <c r="P112" s="167">
        <f t="shared" si="32"/>
        <v>5.2999999999999999E-2</v>
      </c>
      <c r="Q112" s="173"/>
      <c r="R112" s="173">
        <v>3.3E-3</v>
      </c>
      <c r="S112" s="167"/>
      <c r="Z112">
        <v>0</v>
      </c>
    </row>
    <row r="113" spans="1:26" ht="24.95" customHeight="1" x14ac:dyDescent="0.25">
      <c r="A113" s="171">
        <v>73</v>
      </c>
      <c r="B113" s="168" t="s">
        <v>246</v>
      </c>
      <c r="C113" s="172" t="s">
        <v>251</v>
      </c>
      <c r="D113" s="168" t="s">
        <v>252</v>
      </c>
      <c r="E113" s="168" t="s">
        <v>199</v>
      </c>
      <c r="F113" s="169">
        <v>5.2</v>
      </c>
      <c r="G113" s="170"/>
      <c r="H113" s="170"/>
      <c r="I113" s="170">
        <f t="shared" si="28"/>
        <v>0</v>
      </c>
      <c r="J113" s="168">
        <f t="shared" si="29"/>
        <v>55.59</v>
      </c>
      <c r="K113" s="1">
        <f t="shared" si="30"/>
        <v>0</v>
      </c>
      <c r="L113" s="1">
        <f t="shared" si="31"/>
        <v>0</v>
      </c>
      <c r="M113" s="1"/>
      <c r="N113" s="1">
        <v>10.69</v>
      </c>
      <c r="O113" s="1"/>
      <c r="P113" s="167">
        <f t="shared" si="32"/>
        <v>8.9999999999999993E-3</v>
      </c>
      <c r="Q113" s="173"/>
      <c r="R113" s="173">
        <v>1.7299999999999998E-3</v>
      </c>
      <c r="S113" s="167"/>
      <c r="Z113">
        <v>0</v>
      </c>
    </row>
    <row r="114" spans="1:26" ht="24.95" customHeight="1" x14ac:dyDescent="0.25">
      <c r="A114" s="171">
        <v>74</v>
      </c>
      <c r="B114" s="168" t="s">
        <v>246</v>
      </c>
      <c r="C114" s="172" t="s">
        <v>253</v>
      </c>
      <c r="D114" s="168" t="s">
        <v>254</v>
      </c>
      <c r="E114" s="168" t="s">
        <v>125</v>
      </c>
      <c r="F114" s="169">
        <v>4</v>
      </c>
      <c r="G114" s="170"/>
      <c r="H114" s="170"/>
      <c r="I114" s="170">
        <f t="shared" si="28"/>
        <v>0</v>
      </c>
      <c r="J114" s="168">
        <f t="shared" si="29"/>
        <v>48.56</v>
      </c>
      <c r="K114" s="1">
        <f t="shared" si="30"/>
        <v>0</v>
      </c>
      <c r="L114" s="1">
        <f t="shared" si="31"/>
        <v>0</v>
      </c>
      <c r="M114" s="1"/>
      <c r="N114" s="1">
        <v>12.14</v>
      </c>
      <c r="O114" s="1"/>
      <c r="P114" s="167">
        <f t="shared" si="32"/>
        <v>1E-3</v>
      </c>
      <c r="Q114" s="173"/>
      <c r="R114" s="173">
        <v>3.6999999999999999E-4</v>
      </c>
      <c r="S114" s="167"/>
      <c r="Z114">
        <v>0</v>
      </c>
    </row>
    <row r="115" spans="1:26" ht="24.95" customHeight="1" x14ac:dyDescent="0.25">
      <c r="A115" s="171">
        <v>75</v>
      </c>
      <c r="B115" s="168" t="s">
        <v>246</v>
      </c>
      <c r="C115" s="172" t="s">
        <v>255</v>
      </c>
      <c r="D115" s="168" t="s">
        <v>256</v>
      </c>
      <c r="E115" s="168" t="s">
        <v>125</v>
      </c>
      <c r="F115" s="169">
        <v>2</v>
      </c>
      <c r="G115" s="170"/>
      <c r="H115" s="170"/>
      <c r="I115" s="170">
        <f t="shared" si="28"/>
        <v>0</v>
      </c>
      <c r="J115" s="168">
        <f t="shared" si="29"/>
        <v>26.28</v>
      </c>
      <c r="K115" s="1">
        <f t="shared" si="30"/>
        <v>0</v>
      </c>
      <c r="L115" s="1">
        <f t="shared" si="31"/>
        <v>0</v>
      </c>
      <c r="M115" s="1"/>
      <c r="N115" s="1">
        <v>13.14</v>
      </c>
      <c r="O115" s="1"/>
      <c r="P115" s="167">
        <f t="shared" si="32"/>
        <v>1E-3</v>
      </c>
      <c r="Q115" s="173"/>
      <c r="R115" s="173">
        <v>3.6999999999999999E-4</v>
      </c>
      <c r="S115" s="167"/>
      <c r="Z115">
        <v>0</v>
      </c>
    </row>
    <row r="116" spans="1:26" ht="24.95" customHeight="1" x14ac:dyDescent="0.25">
      <c r="A116" s="171">
        <v>76</v>
      </c>
      <c r="B116" s="168" t="s">
        <v>246</v>
      </c>
      <c r="C116" s="172" t="s">
        <v>257</v>
      </c>
      <c r="D116" s="168" t="s">
        <v>258</v>
      </c>
      <c r="E116" s="168" t="s">
        <v>125</v>
      </c>
      <c r="F116" s="169">
        <v>1</v>
      </c>
      <c r="G116" s="170"/>
      <c r="H116" s="170"/>
      <c r="I116" s="170">
        <f t="shared" si="28"/>
        <v>0</v>
      </c>
      <c r="J116" s="168">
        <f t="shared" si="29"/>
        <v>8.94</v>
      </c>
      <c r="K116" s="1">
        <f t="shared" si="30"/>
        <v>0</v>
      </c>
      <c r="L116" s="1">
        <f t="shared" si="31"/>
        <v>0</v>
      </c>
      <c r="M116" s="1"/>
      <c r="N116" s="1">
        <v>8.94</v>
      </c>
      <c r="O116" s="1"/>
      <c r="P116" s="167">
        <f t="shared" si="32"/>
        <v>0</v>
      </c>
      <c r="Q116" s="173"/>
      <c r="R116" s="173">
        <v>2.5000000000000001E-4</v>
      </c>
      <c r="S116" s="167"/>
      <c r="Z116">
        <v>0</v>
      </c>
    </row>
    <row r="117" spans="1:26" ht="24.95" customHeight="1" x14ac:dyDescent="0.25">
      <c r="A117" s="171">
        <v>77</v>
      </c>
      <c r="B117" s="168" t="s">
        <v>246</v>
      </c>
      <c r="C117" s="172" t="s">
        <v>259</v>
      </c>
      <c r="D117" s="168" t="s">
        <v>260</v>
      </c>
      <c r="E117" s="168" t="s">
        <v>199</v>
      </c>
      <c r="F117" s="169">
        <v>18</v>
      </c>
      <c r="G117" s="170"/>
      <c r="H117" s="170"/>
      <c r="I117" s="170">
        <f t="shared" si="28"/>
        <v>0</v>
      </c>
      <c r="J117" s="168">
        <f t="shared" si="29"/>
        <v>218.16</v>
      </c>
      <c r="K117" s="1">
        <f t="shared" si="30"/>
        <v>0</v>
      </c>
      <c r="L117" s="1">
        <f t="shared" si="31"/>
        <v>0</v>
      </c>
      <c r="M117" s="1"/>
      <c r="N117" s="1">
        <v>12.12</v>
      </c>
      <c r="O117" s="1"/>
      <c r="P117" s="167">
        <f t="shared" si="32"/>
        <v>2.4E-2</v>
      </c>
      <c r="Q117" s="173"/>
      <c r="R117" s="173">
        <v>1.3600000000000001E-3</v>
      </c>
      <c r="S117" s="167"/>
      <c r="Z117">
        <v>0</v>
      </c>
    </row>
    <row r="118" spans="1:26" ht="24.95" customHeight="1" x14ac:dyDescent="0.25">
      <c r="A118" s="171">
        <v>78</v>
      </c>
      <c r="B118" s="168" t="s">
        <v>246</v>
      </c>
      <c r="C118" s="172" t="s">
        <v>261</v>
      </c>
      <c r="D118" s="168" t="s">
        <v>262</v>
      </c>
      <c r="E118" s="168" t="s">
        <v>125</v>
      </c>
      <c r="F118" s="169">
        <v>2</v>
      </c>
      <c r="G118" s="170"/>
      <c r="H118" s="170"/>
      <c r="I118" s="170">
        <f t="shared" si="28"/>
        <v>0</v>
      </c>
      <c r="J118" s="168">
        <f t="shared" si="29"/>
        <v>20.68</v>
      </c>
      <c r="K118" s="1">
        <f t="shared" si="30"/>
        <v>0</v>
      </c>
      <c r="L118" s="1">
        <f t="shared" si="31"/>
        <v>0</v>
      </c>
      <c r="M118" s="1"/>
      <c r="N118" s="1">
        <v>10.34</v>
      </c>
      <c r="O118" s="1"/>
      <c r="P118" s="167">
        <f t="shared" si="32"/>
        <v>1E-3</v>
      </c>
      <c r="Q118" s="173"/>
      <c r="R118" s="173">
        <v>2.5000000000000001E-4</v>
      </c>
      <c r="S118" s="167"/>
      <c r="Z118">
        <v>0</v>
      </c>
    </row>
    <row r="119" spans="1:26" ht="24.95" customHeight="1" x14ac:dyDescent="0.25">
      <c r="A119" s="171">
        <v>79</v>
      </c>
      <c r="B119" s="168" t="s">
        <v>263</v>
      </c>
      <c r="C119" s="172" t="s">
        <v>264</v>
      </c>
      <c r="D119" s="168" t="s">
        <v>265</v>
      </c>
      <c r="E119" s="175">
        <v>1</v>
      </c>
      <c r="F119" s="169">
        <v>0.02</v>
      </c>
      <c r="G119" s="170"/>
      <c r="H119" s="170"/>
      <c r="I119" s="170">
        <f t="shared" si="28"/>
        <v>0</v>
      </c>
      <c r="J119" s="168">
        <f t="shared" si="29"/>
        <v>48.84</v>
      </c>
      <c r="K119" s="1">
        <f t="shared" si="30"/>
        <v>0</v>
      </c>
      <c r="L119" s="1">
        <f t="shared" si="31"/>
        <v>0</v>
      </c>
      <c r="M119" s="1"/>
      <c r="N119" s="1">
        <v>2441.85</v>
      </c>
      <c r="O119" s="1"/>
      <c r="P119" s="167"/>
      <c r="Q119" s="173"/>
      <c r="R119" s="173"/>
      <c r="S119" s="167"/>
      <c r="Z119">
        <v>0</v>
      </c>
    </row>
    <row r="120" spans="1:26" ht="24.95" customHeight="1" x14ac:dyDescent="0.25">
      <c r="A120" s="171">
        <v>80</v>
      </c>
      <c r="B120" s="168" t="s">
        <v>135</v>
      </c>
      <c r="C120" s="172" t="s">
        <v>266</v>
      </c>
      <c r="D120" s="168" t="s">
        <v>267</v>
      </c>
      <c r="E120" s="168" t="s">
        <v>199</v>
      </c>
      <c r="F120" s="169">
        <v>18</v>
      </c>
      <c r="G120" s="170"/>
      <c r="H120" s="170"/>
      <c r="I120" s="170">
        <f t="shared" si="28"/>
        <v>0</v>
      </c>
      <c r="J120" s="168">
        <f t="shared" si="29"/>
        <v>98.82</v>
      </c>
      <c r="K120" s="1">
        <f t="shared" si="30"/>
        <v>0</v>
      </c>
      <c r="L120" s="1">
        <f t="shared" si="31"/>
        <v>0</v>
      </c>
      <c r="M120" s="1"/>
      <c r="N120" s="1">
        <v>5.49</v>
      </c>
      <c r="O120" s="1"/>
      <c r="P120" s="167"/>
      <c r="Q120" s="173"/>
      <c r="R120" s="173"/>
      <c r="S120" s="167"/>
      <c r="Z120">
        <v>0</v>
      </c>
    </row>
    <row r="121" spans="1:26" ht="24.95" customHeight="1" x14ac:dyDescent="0.25">
      <c r="A121" s="171">
        <v>81</v>
      </c>
      <c r="B121" s="168" t="s">
        <v>135</v>
      </c>
      <c r="C121" s="172" t="s">
        <v>268</v>
      </c>
      <c r="D121" s="168" t="s">
        <v>269</v>
      </c>
      <c r="E121" s="168" t="s">
        <v>125</v>
      </c>
      <c r="F121" s="169">
        <v>38</v>
      </c>
      <c r="G121" s="170"/>
      <c r="H121" s="170"/>
      <c r="I121" s="170">
        <f t="shared" si="28"/>
        <v>0</v>
      </c>
      <c r="J121" s="168">
        <f t="shared" si="29"/>
        <v>90.44</v>
      </c>
      <c r="K121" s="1">
        <f t="shared" si="30"/>
        <v>0</v>
      </c>
      <c r="L121" s="1">
        <f t="shared" si="31"/>
        <v>0</v>
      </c>
      <c r="M121" s="1"/>
      <c r="N121" s="1">
        <v>2.38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>
        <v>82</v>
      </c>
      <c r="B122" s="168" t="s">
        <v>135</v>
      </c>
      <c r="C122" s="172" t="s">
        <v>270</v>
      </c>
      <c r="D122" s="168" t="s">
        <v>271</v>
      </c>
      <c r="E122" s="168" t="s">
        <v>107</v>
      </c>
      <c r="F122" s="169">
        <v>74.819999999999993</v>
      </c>
      <c r="G122" s="170"/>
      <c r="H122" s="170"/>
      <c r="I122" s="170">
        <f t="shared" si="28"/>
        <v>0</v>
      </c>
      <c r="J122" s="168">
        <f t="shared" si="29"/>
        <v>1417.84</v>
      </c>
      <c r="K122" s="1">
        <f t="shared" si="30"/>
        <v>0</v>
      </c>
      <c r="L122" s="1">
        <f t="shared" si="31"/>
        <v>0</v>
      </c>
      <c r="M122" s="1"/>
      <c r="N122" s="1">
        <v>18.95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>
        <v>83</v>
      </c>
      <c r="B123" s="168" t="s">
        <v>135</v>
      </c>
      <c r="C123" s="172" t="s">
        <v>272</v>
      </c>
      <c r="D123" s="168" t="s">
        <v>273</v>
      </c>
      <c r="E123" s="168" t="s">
        <v>199</v>
      </c>
      <c r="F123" s="169">
        <v>9</v>
      </c>
      <c r="G123" s="170"/>
      <c r="H123" s="170"/>
      <c r="I123" s="170">
        <f t="shared" si="28"/>
        <v>0</v>
      </c>
      <c r="J123" s="168">
        <f t="shared" si="29"/>
        <v>99.72</v>
      </c>
      <c r="K123" s="1">
        <f t="shared" si="30"/>
        <v>0</v>
      </c>
      <c r="L123" s="1">
        <f t="shared" si="31"/>
        <v>0</v>
      </c>
      <c r="M123" s="1"/>
      <c r="N123" s="1">
        <v>11.08</v>
      </c>
      <c r="O123" s="1"/>
      <c r="P123" s="167"/>
      <c r="Q123" s="173"/>
      <c r="R123" s="173"/>
      <c r="S123" s="167"/>
      <c r="Z123">
        <v>0</v>
      </c>
    </row>
    <row r="124" spans="1:26" ht="24.95" customHeight="1" x14ac:dyDescent="0.25">
      <c r="A124" s="171">
        <v>84</v>
      </c>
      <c r="B124" s="168" t="s">
        <v>135</v>
      </c>
      <c r="C124" s="172" t="s">
        <v>274</v>
      </c>
      <c r="D124" s="168" t="s">
        <v>275</v>
      </c>
      <c r="E124" s="168" t="s">
        <v>199</v>
      </c>
      <c r="F124" s="169">
        <v>16</v>
      </c>
      <c r="G124" s="170"/>
      <c r="H124" s="170"/>
      <c r="I124" s="170">
        <f t="shared" si="28"/>
        <v>0</v>
      </c>
      <c r="J124" s="168">
        <f t="shared" si="29"/>
        <v>93.92</v>
      </c>
      <c r="K124" s="1">
        <f t="shared" si="30"/>
        <v>0</v>
      </c>
      <c r="L124" s="1">
        <f t="shared" si="31"/>
        <v>0</v>
      </c>
      <c r="M124" s="1"/>
      <c r="N124" s="1">
        <v>5.87</v>
      </c>
      <c r="O124" s="1"/>
      <c r="P124" s="167"/>
      <c r="Q124" s="173"/>
      <c r="R124" s="173"/>
      <c r="S124" s="167"/>
      <c r="Z124">
        <v>0</v>
      </c>
    </row>
    <row r="125" spans="1:26" ht="24.95" customHeight="1" x14ac:dyDescent="0.25">
      <c r="A125" s="171">
        <v>85</v>
      </c>
      <c r="B125" s="168" t="s">
        <v>135</v>
      </c>
      <c r="C125" s="172" t="s">
        <v>276</v>
      </c>
      <c r="D125" s="168" t="s">
        <v>277</v>
      </c>
      <c r="E125" s="168" t="s">
        <v>199</v>
      </c>
      <c r="F125" s="169">
        <v>1.4</v>
      </c>
      <c r="G125" s="170"/>
      <c r="H125" s="170"/>
      <c r="I125" s="170">
        <f t="shared" si="28"/>
        <v>0</v>
      </c>
      <c r="J125" s="168">
        <f t="shared" si="29"/>
        <v>10.53</v>
      </c>
      <c r="K125" s="1">
        <f t="shared" si="30"/>
        <v>0</v>
      </c>
      <c r="L125" s="1">
        <f t="shared" si="31"/>
        <v>0</v>
      </c>
      <c r="M125" s="1"/>
      <c r="N125" s="1">
        <v>7.52</v>
      </c>
      <c r="O125" s="1"/>
      <c r="P125" s="167"/>
      <c r="Q125" s="173"/>
      <c r="R125" s="173"/>
      <c r="S125" s="167"/>
      <c r="Z125">
        <v>0</v>
      </c>
    </row>
    <row r="126" spans="1:26" x14ac:dyDescent="0.25">
      <c r="A126" s="156"/>
      <c r="B126" s="156"/>
      <c r="C126" s="156"/>
      <c r="D126" s="156" t="s">
        <v>75</v>
      </c>
      <c r="E126" s="156"/>
      <c r="F126" s="167"/>
      <c r="G126" s="159"/>
      <c r="H126" s="159">
        <f>ROUND((SUM(M110:M125))/1,2)</f>
        <v>0</v>
      </c>
      <c r="I126" s="159">
        <f>ROUND((SUM(I110:I125))/1,2)</f>
        <v>0</v>
      </c>
      <c r="J126" s="156"/>
      <c r="K126" s="156"/>
      <c r="L126" s="156">
        <f>ROUND((SUM(L110:L125))/1,2)</f>
        <v>0</v>
      </c>
      <c r="M126" s="156">
        <f>ROUND((SUM(M110:M125))/1,2)</f>
        <v>0</v>
      </c>
      <c r="N126" s="156"/>
      <c r="O126" s="156"/>
      <c r="P126" s="174">
        <f>ROUND((SUM(P110:P125))/1,2)</f>
        <v>0.09</v>
      </c>
      <c r="Q126" s="153"/>
      <c r="R126" s="153"/>
      <c r="S126" s="174">
        <f>ROUND((SUM(S110:S125))/1,2)</f>
        <v>0</v>
      </c>
      <c r="T126" s="153"/>
      <c r="U126" s="153"/>
      <c r="V126" s="153"/>
      <c r="W126" s="153"/>
      <c r="X126" s="153"/>
      <c r="Y126" s="153"/>
      <c r="Z126" s="153"/>
    </row>
    <row r="127" spans="1:26" x14ac:dyDescent="0.25">
      <c r="A127" s="1"/>
      <c r="B127" s="1"/>
      <c r="C127" s="1"/>
      <c r="D127" s="1"/>
      <c r="E127" s="1"/>
      <c r="F127" s="163"/>
      <c r="G127" s="149"/>
      <c r="H127" s="149"/>
      <c r="I127" s="149"/>
      <c r="J127" s="1"/>
      <c r="K127" s="1"/>
      <c r="L127" s="1"/>
      <c r="M127" s="1"/>
      <c r="N127" s="1"/>
      <c r="O127" s="1"/>
      <c r="P127" s="1"/>
      <c r="S127" s="1"/>
    </row>
    <row r="128" spans="1:26" x14ac:dyDescent="0.25">
      <c r="A128" s="156"/>
      <c r="B128" s="156"/>
      <c r="C128" s="156"/>
      <c r="D128" s="156" t="s">
        <v>76</v>
      </c>
      <c r="E128" s="156"/>
      <c r="F128" s="167"/>
      <c r="G128" s="157"/>
      <c r="H128" s="157"/>
      <c r="I128" s="157"/>
      <c r="J128" s="156"/>
      <c r="K128" s="156"/>
      <c r="L128" s="156"/>
      <c r="M128" s="156"/>
      <c r="N128" s="156"/>
      <c r="O128" s="156"/>
      <c r="P128" s="156"/>
      <c r="Q128" s="153"/>
      <c r="R128" s="153"/>
      <c r="S128" s="156"/>
      <c r="T128" s="153"/>
      <c r="U128" s="153"/>
      <c r="V128" s="153"/>
      <c r="W128" s="153"/>
      <c r="X128" s="153"/>
      <c r="Y128" s="153"/>
      <c r="Z128" s="153"/>
    </row>
    <row r="129" spans="1:26" ht="24.95" customHeight="1" x14ac:dyDescent="0.25">
      <c r="A129" s="171">
        <v>86</v>
      </c>
      <c r="B129" s="168" t="s">
        <v>278</v>
      </c>
      <c r="C129" s="172" t="s">
        <v>279</v>
      </c>
      <c r="D129" s="168" t="s">
        <v>280</v>
      </c>
      <c r="E129" s="168" t="s">
        <v>199</v>
      </c>
      <c r="F129" s="169">
        <v>6.3</v>
      </c>
      <c r="G129" s="170"/>
      <c r="H129" s="170"/>
      <c r="I129" s="170">
        <f t="shared" ref="I129:I135" si="33">ROUND(F129*(G129+H129),2)</f>
        <v>0</v>
      </c>
      <c r="J129" s="168">
        <f t="shared" ref="J129:J135" si="34">ROUND(F129*(N129),2)</f>
        <v>63.38</v>
      </c>
      <c r="K129" s="1">
        <f t="shared" ref="K129:K135" si="35">ROUND(F129*(O129),2)</f>
        <v>0</v>
      </c>
      <c r="L129" s="1">
        <f t="shared" ref="L129:L134" si="36">ROUND(F129*(G129),2)</f>
        <v>0</v>
      </c>
      <c r="M129" s="1"/>
      <c r="N129" s="1">
        <v>10.06</v>
      </c>
      <c r="O129" s="1"/>
      <c r="P129" s="167">
        <f>ROUND(F129*(R129),3)</f>
        <v>1E-3</v>
      </c>
      <c r="Q129" s="173"/>
      <c r="R129" s="173">
        <v>1.1E-4</v>
      </c>
      <c r="S129" s="167"/>
      <c r="Z129">
        <v>0</v>
      </c>
    </row>
    <row r="130" spans="1:26" ht="24.95" customHeight="1" x14ac:dyDescent="0.25">
      <c r="A130" s="171">
        <v>87</v>
      </c>
      <c r="B130" s="168" t="s">
        <v>278</v>
      </c>
      <c r="C130" s="172" t="s">
        <v>281</v>
      </c>
      <c r="D130" s="168" t="s">
        <v>282</v>
      </c>
      <c r="E130" s="168" t="s">
        <v>125</v>
      </c>
      <c r="F130" s="169">
        <v>1</v>
      </c>
      <c r="G130" s="170"/>
      <c r="H130" s="170"/>
      <c r="I130" s="170">
        <f t="shared" si="33"/>
        <v>0</v>
      </c>
      <c r="J130" s="168">
        <f t="shared" si="34"/>
        <v>7.54</v>
      </c>
      <c r="K130" s="1">
        <f t="shared" si="35"/>
        <v>0</v>
      </c>
      <c r="L130" s="1">
        <f t="shared" si="36"/>
        <v>0</v>
      </c>
      <c r="M130" s="1"/>
      <c r="N130" s="1">
        <v>7.54</v>
      </c>
      <c r="O130" s="1"/>
      <c r="P130" s="167">
        <f>ROUND(F130*(R130),3)</f>
        <v>0</v>
      </c>
      <c r="Q130" s="173"/>
      <c r="R130" s="173">
        <v>2.5999999999999998E-4</v>
      </c>
      <c r="S130" s="167"/>
      <c r="Z130">
        <v>0</v>
      </c>
    </row>
    <row r="131" spans="1:26" ht="24.95" customHeight="1" x14ac:dyDescent="0.25">
      <c r="A131" s="171">
        <v>88</v>
      </c>
      <c r="B131" s="168" t="s">
        <v>278</v>
      </c>
      <c r="C131" s="172" t="s">
        <v>283</v>
      </c>
      <c r="D131" s="168" t="s">
        <v>284</v>
      </c>
      <c r="E131" s="175">
        <v>1</v>
      </c>
      <c r="F131" s="169">
        <v>0.01</v>
      </c>
      <c r="G131" s="170"/>
      <c r="H131" s="170"/>
      <c r="I131" s="170">
        <f t="shared" si="33"/>
        <v>0</v>
      </c>
      <c r="J131" s="168">
        <f t="shared" si="34"/>
        <v>10.81</v>
      </c>
      <c r="K131" s="1">
        <f t="shared" si="35"/>
        <v>0</v>
      </c>
      <c r="L131" s="1">
        <f t="shared" si="36"/>
        <v>0</v>
      </c>
      <c r="M131" s="1"/>
      <c r="N131" s="1">
        <v>1080.96</v>
      </c>
      <c r="O131" s="1"/>
      <c r="P131" s="167"/>
      <c r="Q131" s="173"/>
      <c r="R131" s="173"/>
      <c r="S131" s="167"/>
      <c r="Z131">
        <v>0</v>
      </c>
    </row>
    <row r="132" spans="1:26" ht="24.95" customHeight="1" x14ac:dyDescent="0.25">
      <c r="A132" s="171">
        <v>89</v>
      </c>
      <c r="B132" s="168" t="s">
        <v>135</v>
      </c>
      <c r="C132" s="172" t="s">
        <v>285</v>
      </c>
      <c r="D132" s="168" t="s">
        <v>286</v>
      </c>
      <c r="E132" s="168" t="s">
        <v>125</v>
      </c>
      <c r="F132" s="169">
        <v>1</v>
      </c>
      <c r="G132" s="170"/>
      <c r="H132" s="170"/>
      <c r="I132" s="170">
        <f t="shared" si="33"/>
        <v>0</v>
      </c>
      <c r="J132" s="168">
        <f t="shared" si="34"/>
        <v>745</v>
      </c>
      <c r="K132" s="1">
        <f t="shared" si="35"/>
        <v>0</v>
      </c>
      <c r="L132" s="1">
        <f t="shared" si="36"/>
        <v>0</v>
      </c>
      <c r="M132" s="1"/>
      <c r="N132" s="1">
        <v>745</v>
      </c>
      <c r="O132" s="1"/>
      <c r="P132" s="167"/>
      <c r="Q132" s="173"/>
      <c r="R132" s="173"/>
      <c r="S132" s="167"/>
      <c r="Z132">
        <v>0</v>
      </c>
    </row>
    <row r="133" spans="1:26" ht="24.95" customHeight="1" x14ac:dyDescent="0.25">
      <c r="A133" s="171">
        <v>90</v>
      </c>
      <c r="B133" s="168" t="s">
        <v>135</v>
      </c>
      <c r="C133" s="172" t="s">
        <v>287</v>
      </c>
      <c r="D133" s="168" t="s">
        <v>288</v>
      </c>
      <c r="E133" s="168" t="s">
        <v>125</v>
      </c>
      <c r="F133" s="169">
        <v>1</v>
      </c>
      <c r="G133" s="170"/>
      <c r="H133" s="170"/>
      <c r="I133" s="170">
        <f t="shared" si="33"/>
        <v>0</v>
      </c>
      <c r="J133" s="168">
        <f t="shared" si="34"/>
        <v>198</v>
      </c>
      <c r="K133" s="1">
        <f t="shared" si="35"/>
        <v>0</v>
      </c>
      <c r="L133" s="1">
        <f t="shared" si="36"/>
        <v>0</v>
      </c>
      <c r="M133" s="1"/>
      <c r="N133" s="1">
        <v>198</v>
      </c>
      <c r="O133" s="1"/>
      <c r="P133" s="167"/>
      <c r="Q133" s="173"/>
      <c r="R133" s="173"/>
      <c r="S133" s="167"/>
      <c r="Z133">
        <v>0</v>
      </c>
    </row>
    <row r="134" spans="1:26" ht="24.95" customHeight="1" x14ac:dyDescent="0.25">
      <c r="A134" s="171">
        <v>91</v>
      </c>
      <c r="B134" s="168" t="s">
        <v>135</v>
      </c>
      <c r="C134" s="172" t="s">
        <v>289</v>
      </c>
      <c r="D134" s="168" t="s">
        <v>290</v>
      </c>
      <c r="E134" s="168" t="s">
        <v>199</v>
      </c>
      <c r="F134" s="169">
        <v>5.4</v>
      </c>
      <c r="G134" s="170"/>
      <c r="H134" s="170"/>
      <c r="I134" s="170">
        <f t="shared" si="33"/>
        <v>0</v>
      </c>
      <c r="J134" s="168">
        <f t="shared" si="34"/>
        <v>55.89</v>
      </c>
      <c r="K134" s="1">
        <f t="shared" si="35"/>
        <v>0</v>
      </c>
      <c r="L134" s="1">
        <f t="shared" si="36"/>
        <v>0</v>
      </c>
      <c r="M134" s="1"/>
      <c r="N134" s="1">
        <v>10.35</v>
      </c>
      <c r="O134" s="1"/>
      <c r="P134" s="167"/>
      <c r="Q134" s="173"/>
      <c r="R134" s="173"/>
      <c r="S134" s="167"/>
      <c r="Z134">
        <v>0</v>
      </c>
    </row>
    <row r="135" spans="1:26" ht="24.95" customHeight="1" x14ac:dyDescent="0.25">
      <c r="A135" s="171">
        <v>92</v>
      </c>
      <c r="B135" s="168" t="s">
        <v>120</v>
      </c>
      <c r="C135" s="172" t="s">
        <v>291</v>
      </c>
      <c r="D135" s="168" t="s">
        <v>292</v>
      </c>
      <c r="E135" s="168" t="s">
        <v>199</v>
      </c>
      <c r="F135" s="169">
        <v>1.2</v>
      </c>
      <c r="G135" s="170"/>
      <c r="H135" s="170"/>
      <c r="I135" s="170">
        <f t="shared" si="33"/>
        <v>0</v>
      </c>
      <c r="J135" s="168">
        <f t="shared" si="34"/>
        <v>11.15</v>
      </c>
      <c r="K135" s="1">
        <f t="shared" si="35"/>
        <v>0</v>
      </c>
      <c r="L135" s="1"/>
      <c r="M135" s="1">
        <f>ROUND(F135*(G135),2)</f>
        <v>0</v>
      </c>
      <c r="N135" s="1">
        <v>9.2899999999999991</v>
      </c>
      <c r="O135" s="1"/>
      <c r="P135" s="167">
        <f>ROUND(F135*(R135),3)</f>
        <v>1E-3</v>
      </c>
      <c r="Q135" s="173"/>
      <c r="R135" s="173">
        <v>7.3999999999999999E-4</v>
      </c>
      <c r="S135" s="167"/>
      <c r="Z135">
        <v>0</v>
      </c>
    </row>
    <row r="136" spans="1:26" x14ac:dyDescent="0.25">
      <c r="A136" s="156"/>
      <c r="B136" s="156"/>
      <c r="C136" s="156"/>
      <c r="D136" s="156" t="s">
        <v>76</v>
      </c>
      <c r="E136" s="156"/>
      <c r="F136" s="167"/>
      <c r="G136" s="159"/>
      <c r="H136" s="159">
        <f>ROUND((SUM(M128:M135))/1,2)</f>
        <v>0</v>
      </c>
      <c r="I136" s="159">
        <f>ROUND((SUM(I128:I135))/1,2)</f>
        <v>0</v>
      </c>
      <c r="J136" s="156"/>
      <c r="K136" s="156"/>
      <c r="L136" s="156">
        <f>ROUND((SUM(L128:L135))/1,2)</f>
        <v>0</v>
      </c>
      <c r="M136" s="156">
        <f>ROUND((SUM(M128:M135))/1,2)</f>
        <v>0</v>
      </c>
      <c r="N136" s="156"/>
      <c r="O136" s="156"/>
      <c r="P136" s="174">
        <f>ROUND((SUM(P128:P135))/1,2)</f>
        <v>0</v>
      </c>
      <c r="Q136" s="153"/>
      <c r="R136" s="153"/>
      <c r="S136" s="174">
        <f>ROUND((SUM(S128:S135))/1,2)</f>
        <v>0</v>
      </c>
      <c r="T136" s="153"/>
      <c r="U136" s="153"/>
      <c r="V136" s="153"/>
      <c r="W136" s="153"/>
      <c r="X136" s="153"/>
      <c r="Y136" s="153"/>
      <c r="Z136" s="153"/>
    </row>
    <row r="137" spans="1:26" x14ac:dyDescent="0.25">
      <c r="A137" s="1"/>
      <c r="B137" s="1"/>
      <c r="C137" s="1"/>
      <c r="D137" s="1"/>
      <c r="E137" s="1"/>
      <c r="F137" s="163"/>
      <c r="G137" s="149"/>
      <c r="H137" s="149"/>
      <c r="I137" s="149"/>
      <c r="J137" s="1"/>
      <c r="K137" s="1"/>
      <c r="L137" s="1"/>
      <c r="M137" s="1"/>
      <c r="N137" s="1"/>
      <c r="O137" s="1"/>
      <c r="P137" s="1"/>
      <c r="S137" s="1"/>
    </row>
    <row r="138" spans="1:26" x14ac:dyDescent="0.25">
      <c r="A138" s="156"/>
      <c r="B138" s="156"/>
      <c r="C138" s="156"/>
      <c r="D138" s="156" t="s">
        <v>77</v>
      </c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3"/>
      <c r="R138" s="153"/>
      <c r="S138" s="156"/>
      <c r="T138" s="153"/>
      <c r="U138" s="153"/>
      <c r="V138" s="153"/>
      <c r="W138" s="153"/>
      <c r="X138" s="153"/>
      <c r="Y138" s="153"/>
      <c r="Z138" s="153"/>
    </row>
    <row r="139" spans="1:26" ht="24.95" customHeight="1" x14ac:dyDescent="0.25">
      <c r="A139" s="171">
        <v>93</v>
      </c>
      <c r="B139" s="168" t="s">
        <v>293</v>
      </c>
      <c r="C139" s="172" t="s">
        <v>294</v>
      </c>
      <c r="D139" s="168" t="s">
        <v>295</v>
      </c>
      <c r="E139" s="175">
        <v>1</v>
      </c>
      <c r="F139" s="169">
        <v>0.01</v>
      </c>
      <c r="G139" s="170"/>
      <c r="H139" s="168"/>
      <c r="I139" s="170">
        <f>ROUND(F139*(G139+H139),2)</f>
        <v>0</v>
      </c>
      <c r="J139" s="168">
        <f>ROUND(F139*(N139),2)</f>
        <v>22.35</v>
      </c>
      <c r="K139" s="1">
        <f>ROUND(F139*(O139),2)</f>
        <v>0</v>
      </c>
      <c r="L139" s="1">
        <f>ROUND(F139*(G139),2)</f>
        <v>0</v>
      </c>
      <c r="M139" s="1"/>
      <c r="N139" s="1">
        <v>2235</v>
      </c>
      <c r="O139" s="1"/>
      <c r="P139" s="167"/>
      <c r="Q139" s="173"/>
      <c r="R139" s="173"/>
      <c r="S139" s="167"/>
      <c r="Z139">
        <v>0</v>
      </c>
    </row>
    <row r="140" spans="1:26" ht="24.95" customHeight="1" x14ac:dyDescent="0.25">
      <c r="A140" s="171">
        <v>94</v>
      </c>
      <c r="B140" s="168" t="s">
        <v>135</v>
      </c>
      <c r="C140" s="172" t="s">
        <v>296</v>
      </c>
      <c r="D140" s="168" t="s">
        <v>297</v>
      </c>
      <c r="E140" s="168" t="s">
        <v>125</v>
      </c>
      <c r="F140" s="169">
        <v>1</v>
      </c>
      <c r="G140" s="170"/>
      <c r="H140" s="168"/>
      <c r="I140" s="170">
        <f>ROUND(F140*(G140+H140),2)</f>
        <v>0</v>
      </c>
      <c r="J140" s="168">
        <f>ROUND(F140*(N140),2)</f>
        <v>1985</v>
      </c>
      <c r="K140" s="1">
        <f>ROUND(F140*(O140),2)</f>
        <v>0</v>
      </c>
      <c r="L140" s="1">
        <f>ROUND(F140*(G140),2)</f>
        <v>0</v>
      </c>
      <c r="M140" s="1"/>
      <c r="N140" s="1">
        <v>1985</v>
      </c>
      <c r="O140" s="1"/>
      <c r="P140" s="167"/>
      <c r="Q140" s="173"/>
      <c r="R140" s="173"/>
      <c r="S140" s="167"/>
      <c r="Z140">
        <v>0</v>
      </c>
    </row>
    <row r="141" spans="1:26" ht="24.95" customHeight="1" x14ac:dyDescent="0.25">
      <c r="A141" s="171">
        <v>95</v>
      </c>
      <c r="B141" s="168" t="s">
        <v>135</v>
      </c>
      <c r="C141" s="172" t="s">
        <v>298</v>
      </c>
      <c r="D141" s="168" t="s">
        <v>299</v>
      </c>
      <c r="E141" s="168" t="s">
        <v>125</v>
      </c>
      <c r="F141" s="169">
        <v>1</v>
      </c>
      <c r="G141" s="170"/>
      <c r="H141" s="168"/>
      <c r="I141" s="170">
        <f>ROUND(F141*(G141+H141),2)</f>
        <v>0</v>
      </c>
      <c r="J141" s="168">
        <f>ROUND(F141*(N141),2)</f>
        <v>250</v>
      </c>
      <c r="K141" s="1">
        <f>ROUND(F141*(O141),2)</f>
        <v>0</v>
      </c>
      <c r="L141" s="1">
        <f>ROUND(F141*(G141),2)</f>
        <v>0</v>
      </c>
      <c r="M141" s="1"/>
      <c r="N141" s="1">
        <v>250</v>
      </c>
      <c r="O141" s="1"/>
      <c r="P141" s="167"/>
      <c r="Q141" s="173"/>
      <c r="R141" s="173"/>
      <c r="S141" s="167"/>
      <c r="Z141">
        <v>0</v>
      </c>
    </row>
    <row r="142" spans="1:26" x14ac:dyDescent="0.25">
      <c r="A142" s="156"/>
      <c r="B142" s="156"/>
      <c r="C142" s="156"/>
      <c r="D142" s="156" t="s">
        <v>77</v>
      </c>
      <c r="E142" s="156"/>
      <c r="F142" s="156"/>
      <c r="G142" s="159"/>
      <c r="H142" s="159">
        <f>ROUND((SUM(M138:M141))/1,2)</f>
        <v>0</v>
      </c>
      <c r="I142" s="159">
        <f>ROUND((SUM(I138:I141))/1,2)</f>
        <v>0</v>
      </c>
      <c r="J142" s="156"/>
      <c r="K142" s="156"/>
      <c r="L142" s="156">
        <f>ROUND((SUM(L138:L141))/1,2)</f>
        <v>0</v>
      </c>
      <c r="M142" s="156">
        <f>ROUND((SUM(M138:M141))/1,2)</f>
        <v>0</v>
      </c>
      <c r="N142" s="156"/>
      <c r="O142" s="156"/>
      <c r="P142" s="174">
        <f>ROUND((SUM(P138:P141))/1,2)</f>
        <v>0</v>
      </c>
      <c r="Q142" s="153"/>
      <c r="R142" s="153"/>
      <c r="S142" s="174">
        <f>ROUND((SUM(S138:S141))/1,2)</f>
        <v>0</v>
      </c>
      <c r="T142" s="153"/>
      <c r="U142" s="153"/>
      <c r="V142" s="153"/>
      <c r="W142" s="153"/>
      <c r="X142" s="153"/>
      <c r="Y142" s="153"/>
      <c r="Z142" s="153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S143" s="1"/>
    </row>
    <row r="144" spans="1:26" x14ac:dyDescent="0.25">
      <c r="A144" s="156"/>
      <c r="B144" s="156"/>
      <c r="C144" s="156"/>
      <c r="D144" s="156" t="s">
        <v>78</v>
      </c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3"/>
      <c r="R144" s="153"/>
      <c r="S144" s="156"/>
      <c r="T144" s="153"/>
      <c r="U144" s="153"/>
      <c r="V144" s="153"/>
      <c r="W144" s="153"/>
      <c r="X144" s="153"/>
      <c r="Y144" s="153"/>
      <c r="Z144" s="153"/>
    </row>
    <row r="145" spans="1:26" ht="24.95" customHeight="1" x14ac:dyDescent="0.25">
      <c r="A145" s="171">
        <v>96</v>
      </c>
      <c r="B145" s="168" t="s">
        <v>300</v>
      </c>
      <c r="C145" s="172" t="s">
        <v>301</v>
      </c>
      <c r="D145" s="168" t="s">
        <v>302</v>
      </c>
      <c r="E145" s="168" t="s">
        <v>107</v>
      </c>
      <c r="F145" s="169">
        <v>179.62899999999999</v>
      </c>
      <c r="G145" s="170"/>
      <c r="H145" s="168"/>
      <c r="I145" s="170">
        <f>ROUND(F145*(G145+H145),2)</f>
        <v>0</v>
      </c>
      <c r="J145" s="168">
        <f>ROUND(F145*(N145),2)</f>
        <v>580.20000000000005</v>
      </c>
      <c r="K145" s="1">
        <f>ROUND(F145*(O145),2)</f>
        <v>0</v>
      </c>
      <c r="L145" s="1">
        <f>ROUND(F145*(G145),2)</f>
        <v>0</v>
      </c>
      <c r="M145" s="1"/>
      <c r="N145" s="1">
        <v>3.23</v>
      </c>
      <c r="O145" s="1"/>
      <c r="P145" s="167">
        <f>ROUND(F145*(R145),3)</f>
        <v>5.7000000000000002E-2</v>
      </c>
      <c r="Q145" s="173"/>
      <c r="R145" s="173">
        <v>3.1999999999999997E-4</v>
      </c>
      <c r="S145" s="167"/>
      <c r="Z145">
        <v>0</v>
      </c>
    </row>
    <row r="146" spans="1:26" x14ac:dyDescent="0.25">
      <c r="A146" s="156"/>
      <c r="B146" s="156"/>
      <c r="C146" s="156"/>
      <c r="D146" s="156" t="s">
        <v>78</v>
      </c>
      <c r="E146" s="156"/>
      <c r="F146" s="156"/>
      <c r="G146" s="159"/>
      <c r="H146" s="159">
        <f>ROUND((SUM(M144:M145))/1,2)</f>
        <v>0</v>
      </c>
      <c r="I146" s="159">
        <f>ROUND((SUM(I144:I145))/1,2)</f>
        <v>0</v>
      </c>
      <c r="J146" s="156"/>
      <c r="K146" s="156"/>
      <c r="L146" s="156">
        <f>ROUND((SUM(L144:L145))/1,2)</f>
        <v>0</v>
      </c>
      <c r="M146" s="156">
        <f>ROUND((SUM(M144:M145))/1,2)</f>
        <v>0</v>
      </c>
      <c r="N146" s="156"/>
      <c r="O146" s="156"/>
      <c r="P146" s="174">
        <f>ROUND((SUM(P144:P145))/1,2)</f>
        <v>0.06</v>
      </c>
      <c r="Q146" s="153"/>
      <c r="R146" s="153"/>
      <c r="S146" s="174">
        <f>ROUND((SUM(S144:S145))/1,2)</f>
        <v>0</v>
      </c>
      <c r="T146" s="153"/>
      <c r="U146" s="153"/>
      <c r="V146" s="153"/>
      <c r="W146" s="153"/>
      <c r="X146" s="153"/>
      <c r="Y146" s="153"/>
      <c r="Z146" s="153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S147" s="1"/>
    </row>
    <row r="148" spans="1:26" x14ac:dyDescent="0.25">
      <c r="A148" s="156"/>
      <c r="B148" s="156"/>
      <c r="C148" s="156"/>
      <c r="D148" s="156" t="s">
        <v>79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3"/>
      <c r="R148" s="153"/>
      <c r="S148" s="156"/>
      <c r="T148" s="153"/>
      <c r="U148" s="153"/>
      <c r="V148" s="153"/>
      <c r="W148" s="153"/>
      <c r="X148" s="153"/>
      <c r="Y148" s="153"/>
      <c r="Z148" s="153"/>
    </row>
    <row r="149" spans="1:26" ht="24.95" customHeight="1" x14ac:dyDescent="0.25">
      <c r="A149" s="171">
        <v>97</v>
      </c>
      <c r="B149" s="168" t="s">
        <v>303</v>
      </c>
      <c r="C149" s="172" t="s">
        <v>304</v>
      </c>
      <c r="D149" s="168" t="s">
        <v>305</v>
      </c>
      <c r="E149" s="168" t="s">
        <v>107</v>
      </c>
      <c r="F149" s="169">
        <v>94.504999999999995</v>
      </c>
      <c r="G149" s="170"/>
      <c r="H149" s="168"/>
      <c r="I149" s="170">
        <f>ROUND(F149*(G149+H149),2)</f>
        <v>0</v>
      </c>
      <c r="J149" s="168">
        <f>ROUND(F149*(N149),2)</f>
        <v>88.83</v>
      </c>
      <c r="K149" s="1">
        <f>ROUND(F149*(O149),2)</f>
        <v>0</v>
      </c>
      <c r="L149" s="1">
        <f>ROUND(F149*(G149),2)</f>
        <v>0</v>
      </c>
      <c r="M149" s="1"/>
      <c r="N149" s="1">
        <v>0.94</v>
      </c>
      <c r="O149" s="1"/>
      <c r="P149" s="167">
        <f>ROUND(F149*(R149),3)</f>
        <v>1.7000000000000001E-2</v>
      </c>
      <c r="Q149" s="173"/>
      <c r="R149" s="173">
        <v>1.7999999999999998E-4</v>
      </c>
      <c r="S149" s="167"/>
      <c r="Z149">
        <v>0</v>
      </c>
    </row>
    <row r="150" spans="1:26" ht="24.95" customHeight="1" x14ac:dyDescent="0.25">
      <c r="A150" s="171">
        <v>98</v>
      </c>
      <c r="B150" s="168" t="s">
        <v>303</v>
      </c>
      <c r="C150" s="172" t="s">
        <v>306</v>
      </c>
      <c r="D150" s="168" t="s">
        <v>307</v>
      </c>
      <c r="E150" s="168" t="s">
        <v>107</v>
      </c>
      <c r="F150" s="169">
        <v>94.504999999999995</v>
      </c>
      <c r="G150" s="170"/>
      <c r="H150" s="168"/>
      <c r="I150" s="170">
        <f>ROUND(F150*(G150+H150),2)</f>
        <v>0</v>
      </c>
      <c r="J150" s="168">
        <f>ROUND(F150*(N150),2)</f>
        <v>155.93</v>
      </c>
      <c r="K150" s="1">
        <f>ROUND(F150*(O150),2)</f>
        <v>0</v>
      </c>
      <c r="L150" s="1">
        <f>ROUND(F150*(G150),2)</f>
        <v>0</v>
      </c>
      <c r="M150" s="1"/>
      <c r="N150" s="1">
        <v>1.65</v>
      </c>
      <c r="O150" s="1"/>
      <c r="P150" s="167">
        <f>ROUND(F150*(R150),3)</f>
        <v>3.1E-2</v>
      </c>
      <c r="Q150" s="173"/>
      <c r="R150" s="173">
        <v>3.3E-4</v>
      </c>
      <c r="S150" s="167"/>
      <c r="Z150">
        <v>0</v>
      </c>
    </row>
    <row r="151" spans="1:26" x14ac:dyDescent="0.25">
      <c r="A151" s="156"/>
      <c r="B151" s="156"/>
      <c r="C151" s="156"/>
      <c r="D151" s="156" t="s">
        <v>79</v>
      </c>
      <c r="E151" s="156"/>
      <c r="F151" s="156"/>
      <c r="G151" s="159"/>
      <c r="H151" s="159"/>
      <c r="I151" s="159">
        <f>ROUND((SUM(I148:I150))/1,2)</f>
        <v>0</v>
      </c>
      <c r="J151" s="156"/>
      <c r="K151" s="156"/>
      <c r="L151" s="156">
        <f>ROUND((SUM(L148:L150))/1,2)</f>
        <v>0</v>
      </c>
      <c r="M151" s="156">
        <f>ROUND((SUM(M148:M150))/1,2)</f>
        <v>0</v>
      </c>
      <c r="N151" s="156"/>
      <c r="O151" s="156"/>
      <c r="P151" s="174">
        <f>ROUND((SUM(P148:P150))/1,2)</f>
        <v>0.05</v>
      </c>
      <c r="S151" s="167">
        <f>ROUND((SUM(S148:S150))/1,2)</f>
        <v>0</v>
      </c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S152" s="1"/>
    </row>
    <row r="153" spans="1:26" x14ac:dyDescent="0.25">
      <c r="A153" s="156"/>
      <c r="B153" s="156"/>
      <c r="C153" s="156"/>
      <c r="D153" s="2" t="s">
        <v>73</v>
      </c>
      <c r="E153" s="156"/>
      <c r="F153" s="156"/>
      <c r="G153" s="159"/>
      <c r="H153" s="159">
        <f>ROUND((SUM(M90:M152))/2,2)</f>
        <v>0</v>
      </c>
      <c r="I153" s="159">
        <f>ROUND((SUM(I90:I152))/2,2)</f>
        <v>0</v>
      </c>
      <c r="J153" s="156"/>
      <c r="K153" s="156"/>
      <c r="L153" s="156">
        <f>ROUND((SUM(L90:L152))/2,2)</f>
        <v>0</v>
      </c>
      <c r="M153" s="156">
        <f>ROUND((SUM(M90:M152))/2,2)</f>
        <v>0</v>
      </c>
      <c r="N153" s="156"/>
      <c r="O153" s="156"/>
      <c r="P153" s="174">
        <f>ROUND((SUM(P90:P152))/2,2)</f>
        <v>2.74</v>
      </c>
      <c r="S153" s="174">
        <f>ROUND((SUM(S90:S152))/2,2)</f>
        <v>0</v>
      </c>
    </row>
    <row r="154" spans="1:26" x14ac:dyDescent="0.25">
      <c r="A154" s="176"/>
      <c r="B154" s="176"/>
      <c r="C154" s="176"/>
      <c r="D154" s="176" t="s">
        <v>80</v>
      </c>
      <c r="E154" s="176"/>
      <c r="F154" s="176"/>
      <c r="G154" s="177"/>
      <c r="H154" s="177">
        <f>ROUND((SUM(M9:M153))/3,2)</f>
        <v>0</v>
      </c>
      <c r="I154" s="177">
        <f>ROUND((SUM(I9:I153))/3,2)</f>
        <v>0</v>
      </c>
      <c r="J154" s="176"/>
      <c r="K154" s="176">
        <f>ROUND((SUM(K9:K153))/3,2)</f>
        <v>0</v>
      </c>
      <c r="L154" s="176">
        <f>ROUND((SUM(L9:L153))/3,2)</f>
        <v>0</v>
      </c>
      <c r="M154" s="176">
        <f>ROUND((SUM(M9:M153))/3,2)</f>
        <v>0</v>
      </c>
      <c r="N154" s="176"/>
      <c r="O154" s="176"/>
      <c r="P154" s="191">
        <f>ROUND((SUM(P9:P153))/3,2)</f>
        <v>75.25</v>
      </c>
      <c r="S154" s="178">
        <f>ROUND((SUM(S9:S153))/3,2)</f>
        <v>0</v>
      </c>
      <c r="Z154">
        <f>(SUM(Z9:Z153))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Požiarná zbrojnica Michalok / SO 01 - Požiarná zbrojnica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13654</vt:lpstr>
      <vt:lpstr>Rekap 13654</vt:lpstr>
      <vt:lpstr>SO 13654</vt:lpstr>
      <vt:lpstr>'Rekap 13654'!Názvy_tlače</vt:lpstr>
      <vt:lpstr>'SO 13654'!Názvy_tlače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2019-01-28T07:01:29Z</dcterms:created>
  <dcterms:modified xsi:type="dcterms:W3CDTF">2019-01-28T07:12:23Z</dcterms:modified>
</cp:coreProperties>
</file>